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10920" activeTab="0"/>
  </bookViews>
  <sheets>
    <sheet name="Лист1" sheetId="1" r:id="rId1"/>
  </sheets>
  <definedNames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<sst xmlns="http://schemas.openxmlformats.org/spreadsheetml/2006/main" count="449" uniqueCount="132">
  <si>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</si>
  <si>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</si>
  <si>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</si>
  <si>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</si>
  <si>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</si>
  <si>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</si>
  <si>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</si>
  <si>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</si>
  <si>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</si>
  <si>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</si>
  <si>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</si>
  <si>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</si>
  <si>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</si>
  <si>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</si>
  <si>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</si>
  <si>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</si>
  <si>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</si>
  <si>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</si>
  <si>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</si>
  <si>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</si>
  <si>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</si>
  <si>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</si>
  <si>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</si>
  <si>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</si>
  <si>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</si>
  <si>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</si>
  <si>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</si>
  <si>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</si>
  <si>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</si>
  <si>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</si>
  <si>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</si>
  <si>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</si>
  <si>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</si>
  <si>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</si>
  <si>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</si>
  <si>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</si>
  <si>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</si>
  <si>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</si>
  <si>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</si>
  <si>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</si>
  <si>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</si>
  <si>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</si>
  <si>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</si>
  <si>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</si>
  <si>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</si>
  <si>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</si>
  <si>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</si>
  <si>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</si>
  <si>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</si>
  <si>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</si>
  <si>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</si>
  <si>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</si>
  <si>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</si>
  <si>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</si>
  <si>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</si>
  <si>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</si>
  <si>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</si>
  <si>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</si>
  <si>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</si>
  <si>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</si>
  <si>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</si>
  <si>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</si>
  <si>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</si>
  <si>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</si>
  <si>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</si>
  <si>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</si>
  <si>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</si>
  <si>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</si>
  <si>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</si>
  <si>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</si>
  <si>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</si>
  <si>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</si>
  <si>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</si>
  <si>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</si>
  <si>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</si>
  <si>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</si>
  <si>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</si>
  <si>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</si>
  <si>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</si>
  <si>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</si>
  <si>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</si>
  <si>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</si>
  <si>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</si>
  <si>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</si>
  <si>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</si>
  <si>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</si>
  <si>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</si>
  <si>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</si>
  <si>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</si>
  <si>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</si>
  <si>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</si>
  <si>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</si>
  <si>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</si>
  <si>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</si>
  <si>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</si>
  <si>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</si>
  <si>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</si>
  <si>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</si>
  <si>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</si>
  <si>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</si>
  <si>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</si>
  <si>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</si>
  <si>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16,0+10,0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</si>
  <si>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</si>
  <si>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</si>
  <si>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</si>
  <si>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</si>
  <si>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</si>
  <si>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</si>
  <si>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</si>
  <si>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</si>
  <si>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</si>
  <si>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</si>
  <si>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</si>
  <si>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</si>
  <si>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</si>
  <si>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</si>
  <si>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>1,6+1,8</t>
  </si>
  <si>
    <t>-</t>
  </si>
  <si>
    <t>Т-1</t>
  </si>
  <si>
    <t>Т-2</t>
  </si>
  <si>
    <t>Т-3</t>
  </si>
  <si>
    <t>АТ-3</t>
  </si>
  <si>
    <t>Аккольские РЭС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</si>
  <si>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</si>
  <si>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</si>
  <si>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</si>
  <si>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</si>
  <si>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</si>
  <si>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</si>
  <si>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</si>
  <si>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 xml:space="preserve">Загрузка силовых трансформаторов                                                                                              
на ПС Степногорских МЭС на 21 декабря 2022 г.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</si>
</sst>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58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50" fillId="0" borderId="0" xfId="0" applyFont="1" applyAlignment="1">
      <alignment/>
    </xf>
    <xf numFmtId="0" fontId="50" fillId="32" borderId="0" xfId="0" applyFont="1" applyFill="1" applyAlignment="1">
      <alignment/>
    </xf>
    <xf numFmtId="0" fontId="50" fillId="0" borderId="0" xfId="0" applyFont="1" applyBorder="1" applyAlignment="1">
      <alignment/>
    </xf>
    <xf numFmtId="0" fontId="51" fillId="32" borderId="0" xfId="0" applyFont="1" applyFill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54" fillId="32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75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4" fontId="55" fillId="0" borderId="10" xfId="0" applyNumberFormat="1" applyFont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5" fontId="8" fillId="32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74" fontId="56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75" fontId="8" fillId="0" borderId="10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" fillId="34" borderId="14" xfId="0" applyNumberFormat="1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5" fontId="5" fillId="32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/>
    </xf>
    <xf numFmtId="175" fontId="1" fillId="32" borderId="0" xfId="0" applyNumberFormat="1" applyFont="1" applyFill="1" applyAlignment="1">
      <alignment horizontal="center"/>
    </xf>
    <xf numFmtId="175" fontId="1" fillId="0" borderId="0" xfId="0" applyNumberFormat="1" applyFont="1" applyAlignment="1">
      <alignment horizontal="center"/>
    </xf>
    <xf numFmtId="183" fontId="5" fillId="0" borderId="10" xfId="0" applyNumberFormat="1" applyFont="1" applyBorder="1" applyAlignment="1">
      <alignment vertical="center"/>
    </xf>
    <xf numFmtId="175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175" fontId="5" fillId="34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175" fontId="0" fillId="34" borderId="10" xfId="0" applyNumberForma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ill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/>
    </xf>
    <xf numFmtId="175" fontId="55" fillId="32" borderId="11" xfId="0" applyNumberFormat="1" applyFont="1" applyFill="1" applyBorder="1" applyAlignment="1">
      <alignment horizontal="center" vertical="center"/>
    </xf>
    <xf numFmtId="174" fontId="5" fillId="34" borderId="12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175" fontId="5" fillId="34" borderId="10" xfId="0" applyNumberFormat="1" applyFont="1" applyFill="1" applyBorder="1" applyAlignment="1">
      <alignment horizontal="center"/>
    </xf>
    <xf numFmtId="18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175" fontId="8" fillId="32" borderId="11" xfId="0" applyNumberFormat="1" applyFont="1" applyFill="1" applyBorder="1" applyAlignment="1">
      <alignment horizontal="center" vertical="center"/>
    </xf>
    <xf numFmtId="175" fontId="8" fillId="32" borderId="15" xfId="0" applyNumberFormat="1" applyFont="1" applyFill="1" applyBorder="1" applyAlignment="1">
      <alignment horizontal="center"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175" fontId="0" fillId="34" borderId="11" xfId="0" applyNumberFormat="1" applyFill="1" applyBorder="1" applyAlignment="1">
      <alignment horizontal="center" vertical="center"/>
    </xf>
    <xf numFmtId="175" fontId="0" fillId="34" borderId="13" xfId="0" applyNumberFormat="1" applyFill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/>
    </xf>
    <xf numFmtId="174" fontId="8" fillId="32" borderId="15" xfId="0" applyNumberFormat="1" applyFont="1" applyFill="1" applyBorder="1" applyAlignment="1">
      <alignment horizontal="center" vertical="center"/>
    </xf>
    <xf numFmtId="174" fontId="8" fillId="32" borderId="13" xfId="0" applyNumberFormat="1" applyFont="1" applyFill="1" applyBorder="1" applyAlignment="1">
      <alignment horizontal="center" vertical="center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 vertical="center" wrapText="1"/>
    </xf>
    <xf numFmtId="2" fontId="5" fillId="32" borderId="17" xfId="0" applyNumberFormat="1" applyFont="1" applyFill="1" applyBorder="1" applyAlignment="1">
      <alignment horizontal="center" vertical="center" wrapText="1"/>
    </xf>
    <xf numFmtId="2" fontId="5" fillId="32" borderId="18" xfId="0" applyNumberFormat="1" applyFont="1" applyFill="1" applyBorder="1" applyAlignment="1">
      <alignment horizontal="center" vertical="center" wrapText="1"/>
    </xf>
    <xf numFmtId="2" fontId="5" fillId="32" borderId="19" xfId="0" applyNumberFormat="1" applyFont="1" applyFill="1" applyBorder="1" applyAlignment="1">
      <alignment horizontal="center" vertical="center" wrapText="1"/>
    </xf>
    <xf numFmtId="2" fontId="5" fillId="32" borderId="20" xfId="0" applyNumberFormat="1" applyFont="1" applyFill="1" applyBorder="1" applyAlignment="1">
      <alignment horizontal="center" vertical="center" wrapText="1"/>
    </xf>
    <xf numFmtId="2" fontId="5" fillId="32" borderId="2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175" fontId="5" fillId="34" borderId="13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Border="1" applyAlignment="1">
      <alignment horizontal="center" vertical="center"/>
    </xf>
    <xf numFmtId="175" fontId="8" fillId="0" borderId="13" xfId="0" applyNumberFormat="1" applyFont="1" applyBorder="1" applyAlignment="1">
      <alignment horizontal="center" vertical="center"/>
    </xf>
    <xf numFmtId="175" fontId="0" fillId="33" borderId="11" xfId="0" applyNumberFormat="1" applyFill="1" applyBorder="1" applyAlignment="1">
      <alignment horizontal="center" vertical="center"/>
    </xf>
    <xf numFmtId="175" fontId="0" fillId="33" borderId="13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6" fillId="32" borderId="1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175" fontId="53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3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 vertical="center"/>
    </xf>
    <xf numFmtId="175" fontId="5" fillId="33" borderId="11" xfId="0" applyNumberFormat="1" applyFont="1" applyFill="1" applyBorder="1" applyAlignment="1">
      <alignment horizontal="center" vertical="center"/>
    </xf>
    <xf numFmtId="175" fontId="5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75" fontId="5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174" fontId="5" fillId="33" borderId="14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7"/>
  <sheetViews>
    <sheetView tabSelected="1" view="pageBreakPreview" zoomScale="85" zoomScaleNormal="85" zoomScaleSheetLayoutView="85" zoomScalePageLayoutView="0" workbookViewId="0" topLeftCell="A51">
      <selection activeCell="AA84" sqref="AA84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2" customWidth="1"/>
    <col min="4" max="9" width="5.625" style="1" customWidth="1"/>
    <col min="10" max="10" width="21.125" style="1" customWidth="1"/>
    <col min="11" max="12" width="9.375" style="1" customWidth="1"/>
    <col min="13" max="13" width="20.00390625" style="1" customWidth="1"/>
    <col min="14" max="14" width="17.00390625" style="1" customWidth="1"/>
    <col min="15" max="15" width="20.00390625" style="1" customWidth="1"/>
    <col min="16" max="16" width="18.375" style="1" customWidth="1"/>
    <col min="17" max="17" width="12.75390625" style="1" customWidth="1"/>
    <col min="18" max="18" width="13.625" style="65" customWidth="1"/>
    <col min="19" max="22" width="9.125" style="2" customWidth="1"/>
    <col min="23" max="23" width="9.125" style="1" customWidth="1"/>
    <col min="24" max="24" width="11.375" style="1" customWidth="1"/>
    <col min="25" max="25" width="9.125" style="1" customWidth="1"/>
    <col min="26" max="26" width="15.875" style="1" customWidth="1"/>
    <col min="27" max="16384" width="9.125" style="1" customWidth="1"/>
  </cols>
  <sheetData>
    <row r="1" spans="1:26" ht="44.25" customHeight="1">
      <c r="A1" s="135" t="s">
        <v>131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5" customHeight="1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2"/>
      <c r="R2" s="61"/>
      <c r="S2" s="23"/>
      <c r="T2" s="23"/>
      <c r="U2" s="23"/>
      <c r="V2" s="23"/>
      <c r="W2" s="22"/>
      <c r="X2" s="22"/>
      <c r="Y2" s="22"/>
      <c r="Z2" s="22"/>
    </row>
    <row r="3" spans="1:26" s="2" customFormat="1" ht="15" customHeight="1">
      <c r="A3" s="114" t="s">
        <v>16</v>
      </c>
      <c r="B3" s="113" t="s">
        <v>78</v>
      </c>
      <c r="C3" s="96" t="s">
        <v>87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39" t="s">
        <v>124</v>
      </c>
      <c r="R3" s="132"/>
      <c r="S3" s="132"/>
      <c r="T3" s="132"/>
      <c r="U3" s="132"/>
      <c r="V3" s="132"/>
      <c r="W3" s="132"/>
      <c r="X3" s="132"/>
      <c r="Y3" s="132"/>
      <c r="Z3" s="132" t="s">
        <v>124</v>
      </c>
    </row>
    <row r="4" spans="1:26" s="2" customFormat="1" ht="69.75" customHeight="1">
      <c r="A4" s="115"/>
      <c r="B4" s="113"/>
      <c r="C4" s="113" t="s">
        <v>95</v>
      </c>
      <c r="D4" s="105" t="s">
        <v>95</v>
      </c>
      <c r="E4" s="106"/>
      <c r="F4" s="106"/>
      <c r="G4" s="106"/>
      <c r="H4" s="106"/>
      <c r="I4" s="107"/>
      <c r="J4" s="103" t="s">
        <v>79</v>
      </c>
      <c r="K4" s="95" t="s">
        <v>80</v>
      </c>
      <c r="L4" s="95"/>
      <c r="M4" s="95" t="s">
        <v>83</v>
      </c>
      <c r="N4" s="95" t="s">
        <v>84</v>
      </c>
      <c r="O4" s="95" t="s">
        <v>85</v>
      </c>
      <c r="P4" s="120" t="s">
        <v>86</v>
      </c>
      <c r="Q4" s="139"/>
      <c r="R4" s="133" t="s">
        <v>125</v>
      </c>
      <c r="S4" s="132" t="s">
        <v>126</v>
      </c>
      <c r="T4" s="132" t="s">
        <v>127</v>
      </c>
      <c r="U4" s="132"/>
      <c r="V4" s="132" t="s">
        <v>128</v>
      </c>
      <c r="W4" s="134" t="s">
        <v>84</v>
      </c>
      <c r="X4" s="132" t="s">
        <v>129</v>
      </c>
      <c r="Y4" s="132" t="s">
        <v>130</v>
      </c>
      <c r="Z4" s="132"/>
    </row>
    <row r="5" spans="1:26" s="2" customFormat="1" ht="16.5" customHeight="1">
      <c r="A5" s="116"/>
      <c r="B5" s="113"/>
      <c r="C5" s="113"/>
      <c r="D5" s="108"/>
      <c r="E5" s="109"/>
      <c r="F5" s="109"/>
      <c r="G5" s="109"/>
      <c r="H5" s="109"/>
      <c r="I5" s="110"/>
      <c r="J5" s="104"/>
      <c r="K5" s="24" t="s">
        <v>81</v>
      </c>
      <c r="L5" s="24" t="s">
        <v>82</v>
      </c>
      <c r="M5" s="95"/>
      <c r="N5" s="95"/>
      <c r="O5" s="95"/>
      <c r="P5" s="120"/>
      <c r="Q5" s="139"/>
      <c r="R5" s="133"/>
      <c r="S5" s="132"/>
      <c r="T5" s="16" t="s">
        <v>81</v>
      </c>
      <c r="U5" s="17" t="s">
        <v>82</v>
      </c>
      <c r="V5" s="132"/>
      <c r="W5" s="134"/>
      <c r="X5" s="132"/>
      <c r="Y5" s="132"/>
      <c r="Z5" s="132"/>
    </row>
    <row r="6" spans="1:26" s="2" customFormat="1" ht="16.5" customHeight="1">
      <c r="A6" s="25">
        <v>1</v>
      </c>
      <c r="B6" s="25">
        <v>2</v>
      </c>
      <c r="C6" s="25"/>
      <c r="D6" s="128">
        <v>3</v>
      </c>
      <c r="E6" s="129"/>
      <c r="F6" s="129"/>
      <c r="G6" s="129"/>
      <c r="H6" s="129"/>
      <c r="I6" s="136"/>
      <c r="J6" s="25">
        <v>4</v>
      </c>
      <c r="K6" s="128">
        <v>5</v>
      </c>
      <c r="L6" s="136"/>
      <c r="M6" s="25">
        <v>6</v>
      </c>
      <c r="N6" s="25">
        <v>7</v>
      </c>
      <c r="O6" s="25">
        <v>8</v>
      </c>
      <c r="P6" s="25">
        <v>9</v>
      </c>
      <c r="Q6" s="18">
        <v>10</v>
      </c>
      <c r="R6" s="19">
        <v>11</v>
      </c>
      <c r="S6" s="17">
        <v>12</v>
      </c>
      <c r="T6" s="132">
        <v>5</v>
      </c>
      <c r="U6" s="132"/>
      <c r="V6" s="17">
        <v>6</v>
      </c>
      <c r="W6" s="16">
        <v>7</v>
      </c>
      <c r="X6" s="17">
        <v>8</v>
      </c>
      <c r="Y6" s="17">
        <v>9</v>
      </c>
      <c r="Z6" s="17">
        <v>10</v>
      </c>
    </row>
    <row r="7" spans="1:26" s="2" customFormat="1" ht="18" customHeight="1">
      <c r="A7" s="126" t="s">
        <v>123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 s="6" customFormat="1" ht="18" customHeight="1">
      <c r="A8" s="128" t="s">
        <v>96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s="10" customFormat="1" ht="15.75" customHeight="1">
      <c r="A9" s="68" t="s">
        <v>0</v>
      </c>
      <c r="B9" s="69" t="s">
        <v>19</v>
      </c>
      <c r="C9" s="58" t="s">
        <v>102</v>
      </c>
      <c r="D9" s="57" t="s">
        <v>119</v>
      </c>
      <c r="E9" s="58">
        <v>16</v>
      </c>
      <c r="F9" s="57" t="s">
        <v>120</v>
      </c>
      <c r="G9" s="58">
        <v>10</v>
      </c>
      <c r="H9" s="57" t="s">
        <v>118</v>
      </c>
      <c r="I9" s="57" t="s">
        <v>118</v>
      </c>
      <c r="J9" s="75">
        <v>10.066</v>
      </c>
      <c r="K9" s="123">
        <v>0</v>
      </c>
      <c r="L9" s="124"/>
      <c r="M9" s="75">
        <v>10.066</v>
      </c>
      <c r="N9" s="76">
        <v>0</v>
      </c>
      <c r="O9" s="58">
        <f>MIN(D9:I9)</f>
        <v>10</v>
      </c>
      <c r="P9" s="67">
        <f>O9-M9</f>
        <v>-0.06600000000000072</v>
      </c>
      <c r="Q9" s="70"/>
      <c r="R9" s="72">
        <v>6.838</v>
      </c>
      <c r="S9" s="77">
        <f>J9+R9</f>
        <v>16.904</v>
      </c>
      <c r="T9" s="77">
        <f>K9</f>
        <v>0</v>
      </c>
      <c r="U9" s="78">
        <f>L9</f>
        <v>0</v>
      </c>
      <c r="V9" s="77">
        <f>S9-T9</f>
        <v>16.904</v>
      </c>
      <c r="W9" s="77">
        <v>0</v>
      </c>
      <c r="X9" s="79">
        <f>O9</f>
        <v>10</v>
      </c>
      <c r="Y9" s="77">
        <f>X9-V9</f>
        <v>-6.904</v>
      </c>
      <c r="Z9" s="70"/>
    </row>
    <row r="10" spans="1:26" s="11" customFormat="1" ht="15.75" customHeight="1">
      <c r="A10" s="30" t="s">
        <v>1</v>
      </c>
      <c r="B10" s="31" t="s">
        <v>18</v>
      </c>
      <c r="C10" s="27" t="s">
        <v>103</v>
      </c>
      <c r="D10" s="26" t="s">
        <v>119</v>
      </c>
      <c r="E10" s="27">
        <v>10</v>
      </c>
      <c r="F10" s="26" t="s">
        <v>120</v>
      </c>
      <c r="G10" s="27">
        <v>7.5</v>
      </c>
      <c r="H10" s="26" t="s">
        <v>118</v>
      </c>
      <c r="I10" s="26" t="s">
        <v>118</v>
      </c>
      <c r="J10" s="73">
        <v>0.111</v>
      </c>
      <c r="K10" s="98">
        <v>0</v>
      </c>
      <c r="L10" s="99"/>
      <c r="M10" s="73">
        <v>0.111</v>
      </c>
      <c r="N10" s="74">
        <v>0</v>
      </c>
      <c r="O10" s="27">
        <f>MIN(D10:I10)</f>
        <v>7.5</v>
      </c>
      <c r="P10" s="28">
        <f>O10-M10</f>
        <v>7.389</v>
      </c>
      <c r="Q10" s="29"/>
      <c r="R10" s="71">
        <v>0.274</v>
      </c>
      <c r="S10" s="86">
        <f aca="true" t="shared" si="0" ref="S10:S22">J10+R10</f>
        <v>0.385</v>
      </c>
      <c r="T10" s="86">
        <f aca="true" t="shared" si="1" ref="T10:T22">K10</f>
        <v>0</v>
      </c>
      <c r="U10" s="87">
        <f aca="true" t="shared" si="2" ref="U10:U22">L10</f>
        <v>0</v>
      </c>
      <c r="V10" s="86">
        <f aca="true" t="shared" si="3" ref="V10:V22">S10-T10</f>
        <v>0.385</v>
      </c>
      <c r="W10" s="86">
        <v>0</v>
      </c>
      <c r="X10" s="88">
        <f aca="true" t="shared" si="4" ref="X10:X22">O10</f>
        <v>7.5</v>
      </c>
      <c r="Y10" s="86">
        <f aca="true" t="shared" si="5" ref="Y10:Y22">X10-V10</f>
        <v>7.115</v>
      </c>
      <c r="Z10" s="29"/>
    </row>
    <row r="11" spans="1:26" s="11" customFormat="1" ht="15.75" customHeight="1">
      <c r="A11" s="30" t="s">
        <v>2</v>
      </c>
      <c r="B11" s="31" t="s">
        <v>20</v>
      </c>
      <c r="C11" s="27" t="s">
        <v>88</v>
      </c>
      <c r="D11" s="26" t="s">
        <v>119</v>
      </c>
      <c r="E11" s="27">
        <v>2.5</v>
      </c>
      <c r="F11" s="26" t="s">
        <v>120</v>
      </c>
      <c r="G11" s="27">
        <v>2.5</v>
      </c>
      <c r="H11" s="26" t="s">
        <v>118</v>
      </c>
      <c r="I11" s="26" t="s">
        <v>118</v>
      </c>
      <c r="J11" s="73">
        <v>0.733</v>
      </c>
      <c r="K11" s="98">
        <v>0</v>
      </c>
      <c r="L11" s="99"/>
      <c r="M11" s="73">
        <v>0.733</v>
      </c>
      <c r="N11" s="74">
        <v>0</v>
      </c>
      <c r="O11" s="27">
        <f aca="true" t="shared" si="6" ref="O11:O21">MIN(D11:I11)</f>
        <v>2.5</v>
      </c>
      <c r="P11" s="28">
        <f>O11-M11</f>
        <v>1.767</v>
      </c>
      <c r="Q11" s="29"/>
      <c r="R11" s="71">
        <v>1.147</v>
      </c>
      <c r="S11" s="86">
        <f t="shared" si="0"/>
        <v>1.88</v>
      </c>
      <c r="T11" s="86">
        <f t="shared" si="1"/>
        <v>0</v>
      </c>
      <c r="U11" s="87">
        <f t="shared" si="2"/>
        <v>0</v>
      </c>
      <c r="V11" s="86">
        <f t="shared" si="3"/>
        <v>1.88</v>
      </c>
      <c r="W11" s="86">
        <v>0</v>
      </c>
      <c r="X11" s="88">
        <f t="shared" si="4"/>
        <v>2.5</v>
      </c>
      <c r="Y11" s="86">
        <f t="shared" si="5"/>
        <v>0.6200000000000001</v>
      </c>
      <c r="Z11" s="29"/>
    </row>
    <row r="12" spans="1:26" s="11" customFormat="1" ht="15.75" customHeight="1">
      <c r="A12" s="30" t="s">
        <v>3</v>
      </c>
      <c r="B12" s="31" t="s">
        <v>92</v>
      </c>
      <c r="C12" s="27" t="s">
        <v>117</v>
      </c>
      <c r="D12" s="26" t="s">
        <v>119</v>
      </c>
      <c r="E12" s="27">
        <v>1.6</v>
      </c>
      <c r="F12" s="26" t="s">
        <v>120</v>
      </c>
      <c r="G12" s="27">
        <v>1.8</v>
      </c>
      <c r="H12" s="26" t="s">
        <v>118</v>
      </c>
      <c r="I12" s="26" t="s">
        <v>118</v>
      </c>
      <c r="J12" s="74">
        <v>0.066</v>
      </c>
      <c r="K12" s="98">
        <v>0</v>
      </c>
      <c r="L12" s="99"/>
      <c r="M12" s="73">
        <v>0.066</v>
      </c>
      <c r="N12" s="74">
        <v>0</v>
      </c>
      <c r="O12" s="27">
        <f t="shared" si="6"/>
        <v>1.6</v>
      </c>
      <c r="P12" s="28">
        <f aca="true" t="shared" si="7" ref="P12:P21">O12-M12</f>
        <v>1.534</v>
      </c>
      <c r="Q12" s="29"/>
      <c r="R12" s="71">
        <v>0.024</v>
      </c>
      <c r="S12" s="86">
        <f t="shared" si="0"/>
        <v>0.09</v>
      </c>
      <c r="T12" s="86">
        <f t="shared" si="1"/>
        <v>0</v>
      </c>
      <c r="U12" s="87">
        <f t="shared" si="2"/>
        <v>0</v>
      </c>
      <c r="V12" s="86">
        <f t="shared" si="3"/>
        <v>0.09</v>
      </c>
      <c r="W12" s="86">
        <v>0</v>
      </c>
      <c r="X12" s="88">
        <f t="shared" si="4"/>
        <v>1.6</v>
      </c>
      <c r="Y12" s="86">
        <f t="shared" si="5"/>
        <v>1.51</v>
      </c>
      <c r="Z12" s="29"/>
    </row>
    <row r="13" spans="1:26" s="11" customFormat="1" ht="15.75" customHeight="1">
      <c r="A13" s="30" t="s">
        <v>4</v>
      </c>
      <c r="B13" s="31" t="s">
        <v>21</v>
      </c>
      <c r="C13" s="27" t="s">
        <v>89</v>
      </c>
      <c r="D13" s="26" t="s">
        <v>119</v>
      </c>
      <c r="E13" s="27">
        <v>1.6</v>
      </c>
      <c r="F13" s="26" t="s">
        <v>120</v>
      </c>
      <c r="G13" s="27">
        <v>1.6</v>
      </c>
      <c r="H13" s="26" t="s">
        <v>118</v>
      </c>
      <c r="I13" s="26" t="s">
        <v>118</v>
      </c>
      <c r="J13" s="74">
        <v>0.066</v>
      </c>
      <c r="K13" s="98">
        <v>0</v>
      </c>
      <c r="L13" s="99"/>
      <c r="M13" s="73">
        <v>0.066</v>
      </c>
      <c r="N13" s="74">
        <v>0</v>
      </c>
      <c r="O13" s="27">
        <f t="shared" si="6"/>
        <v>1.6</v>
      </c>
      <c r="P13" s="28">
        <f t="shared" si="7"/>
        <v>1.534</v>
      </c>
      <c r="Q13" s="29"/>
      <c r="R13" s="71">
        <v>0</v>
      </c>
      <c r="S13" s="86">
        <f t="shared" si="0"/>
        <v>0.066</v>
      </c>
      <c r="T13" s="86">
        <f t="shared" si="1"/>
        <v>0</v>
      </c>
      <c r="U13" s="87">
        <f t="shared" si="2"/>
        <v>0</v>
      </c>
      <c r="V13" s="86">
        <f t="shared" si="3"/>
        <v>0.066</v>
      </c>
      <c r="W13" s="86">
        <v>0</v>
      </c>
      <c r="X13" s="88">
        <f t="shared" si="4"/>
        <v>1.6</v>
      </c>
      <c r="Y13" s="86">
        <f t="shared" si="5"/>
        <v>1.534</v>
      </c>
      <c r="Z13" s="29"/>
    </row>
    <row r="14" spans="1:26" s="11" customFormat="1" ht="15.75" customHeight="1">
      <c r="A14" s="30" t="s">
        <v>5</v>
      </c>
      <c r="B14" s="31" t="s">
        <v>22</v>
      </c>
      <c r="C14" s="27" t="s">
        <v>89</v>
      </c>
      <c r="D14" s="26" t="s">
        <v>119</v>
      </c>
      <c r="E14" s="27">
        <v>1.6</v>
      </c>
      <c r="F14" s="26" t="s">
        <v>120</v>
      </c>
      <c r="G14" s="27">
        <v>1.6</v>
      </c>
      <c r="H14" s="26" t="s">
        <v>118</v>
      </c>
      <c r="I14" s="26" t="s">
        <v>118</v>
      </c>
      <c r="J14" s="73">
        <v>0.233</v>
      </c>
      <c r="K14" s="98">
        <v>0</v>
      </c>
      <c r="L14" s="99"/>
      <c r="M14" s="73">
        <v>0.233</v>
      </c>
      <c r="N14" s="74">
        <v>0</v>
      </c>
      <c r="O14" s="27">
        <f t="shared" si="6"/>
        <v>1.6</v>
      </c>
      <c r="P14" s="28">
        <f t="shared" si="7"/>
        <v>1.367</v>
      </c>
      <c r="Q14" s="29"/>
      <c r="R14" s="71">
        <v>0.24</v>
      </c>
      <c r="S14" s="86">
        <f t="shared" si="0"/>
        <v>0.473</v>
      </c>
      <c r="T14" s="86">
        <f t="shared" si="1"/>
        <v>0</v>
      </c>
      <c r="U14" s="87">
        <f t="shared" si="2"/>
        <v>0</v>
      </c>
      <c r="V14" s="86">
        <f t="shared" si="3"/>
        <v>0.473</v>
      </c>
      <c r="W14" s="86">
        <v>0</v>
      </c>
      <c r="X14" s="88">
        <f t="shared" si="4"/>
        <v>1.6</v>
      </c>
      <c r="Y14" s="86">
        <f t="shared" si="5"/>
        <v>1.1270000000000002</v>
      </c>
      <c r="Z14" s="29"/>
    </row>
    <row r="15" spans="1:26" s="11" customFormat="1" ht="15.75" customHeight="1">
      <c r="A15" s="30" t="s">
        <v>6</v>
      </c>
      <c r="B15" s="31" t="s">
        <v>23</v>
      </c>
      <c r="C15" s="27" t="s">
        <v>88</v>
      </c>
      <c r="D15" s="26" t="s">
        <v>119</v>
      </c>
      <c r="E15" s="27">
        <v>2.5</v>
      </c>
      <c r="F15" s="26" t="s">
        <v>120</v>
      </c>
      <c r="G15" s="27">
        <v>2.5</v>
      </c>
      <c r="H15" s="26" t="s">
        <v>118</v>
      </c>
      <c r="I15" s="26" t="s">
        <v>118</v>
      </c>
      <c r="J15" s="73">
        <v>0.266</v>
      </c>
      <c r="K15" s="98">
        <v>0</v>
      </c>
      <c r="L15" s="99"/>
      <c r="M15" s="73">
        <v>0.266</v>
      </c>
      <c r="N15" s="74">
        <v>0</v>
      </c>
      <c r="O15" s="27">
        <f t="shared" si="6"/>
        <v>2.5</v>
      </c>
      <c r="P15" s="28">
        <f t="shared" si="7"/>
        <v>2.234</v>
      </c>
      <c r="Q15" s="29"/>
      <c r="R15" s="71">
        <v>0.277</v>
      </c>
      <c r="S15" s="86">
        <f t="shared" si="0"/>
        <v>0.543</v>
      </c>
      <c r="T15" s="86">
        <f t="shared" si="1"/>
        <v>0</v>
      </c>
      <c r="U15" s="87">
        <f t="shared" si="2"/>
        <v>0</v>
      </c>
      <c r="V15" s="86">
        <f t="shared" si="3"/>
        <v>0.543</v>
      </c>
      <c r="W15" s="86">
        <v>0</v>
      </c>
      <c r="X15" s="88">
        <f t="shared" si="4"/>
        <v>2.5</v>
      </c>
      <c r="Y15" s="86">
        <f t="shared" si="5"/>
        <v>1.9569999999999999</v>
      </c>
      <c r="Z15" s="29"/>
    </row>
    <row r="16" spans="1:26" s="11" customFormat="1" ht="15.75" customHeight="1">
      <c r="A16" s="30" t="s">
        <v>7</v>
      </c>
      <c r="B16" s="31" t="s">
        <v>24</v>
      </c>
      <c r="C16" s="27" t="s">
        <v>90</v>
      </c>
      <c r="D16" s="26" t="s">
        <v>119</v>
      </c>
      <c r="E16" s="27">
        <v>6.3</v>
      </c>
      <c r="F16" s="26" t="s">
        <v>120</v>
      </c>
      <c r="G16" s="27">
        <v>6.3</v>
      </c>
      <c r="H16" s="26" t="s">
        <v>118</v>
      </c>
      <c r="I16" s="26" t="s">
        <v>118</v>
      </c>
      <c r="J16" s="73">
        <v>4.655</v>
      </c>
      <c r="K16" s="98">
        <v>0</v>
      </c>
      <c r="L16" s="99"/>
      <c r="M16" s="73">
        <v>4.655</v>
      </c>
      <c r="N16" s="74">
        <v>0</v>
      </c>
      <c r="O16" s="27">
        <f t="shared" si="6"/>
        <v>6.3</v>
      </c>
      <c r="P16" s="28">
        <f t="shared" si="7"/>
        <v>1.6449999999999996</v>
      </c>
      <c r="Q16" s="29"/>
      <c r="R16" s="71">
        <v>0.166</v>
      </c>
      <c r="S16" s="86">
        <f t="shared" si="0"/>
        <v>4.821000000000001</v>
      </c>
      <c r="T16" s="86">
        <f t="shared" si="1"/>
        <v>0</v>
      </c>
      <c r="U16" s="87">
        <f t="shared" si="2"/>
        <v>0</v>
      </c>
      <c r="V16" s="86">
        <f t="shared" si="3"/>
        <v>4.821000000000001</v>
      </c>
      <c r="W16" s="86">
        <v>0</v>
      </c>
      <c r="X16" s="88">
        <f t="shared" si="4"/>
        <v>6.3</v>
      </c>
      <c r="Y16" s="86">
        <f t="shared" si="5"/>
        <v>1.4789999999999992</v>
      </c>
      <c r="Z16" s="29"/>
    </row>
    <row r="17" spans="1:26" s="11" customFormat="1" ht="15.75" customHeight="1">
      <c r="A17" s="30" t="s">
        <v>8</v>
      </c>
      <c r="B17" s="31" t="s">
        <v>25</v>
      </c>
      <c r="C17" s="27" t="s">
        <v>91</v>
      </c>
      <c r="D17" s="26" t="s">
        <v>119</v>
      </c>
      <c r="E17" s="27">
        <v>1.6</v>
      </c>
      <c r="F17" s="26" t="s">
        <v>120</v>
      </c>
      <c r="G17" s="27">
        <v>2.5</v>
      </c>
      <c r="H17" s="26" t="s">
        <v>118</v>
      </c>
      <c r="I17" s="26" t="s">
        <v>118</v>
      </c>
      <c r="J17" s="73">
        <v>0.455</v>
      </c>
      <c r="K17" s="98">
        <v>0</v>
      </c>
      <c r="L17" s="99"/>
      <c r="M17" s="73">
        <v>0.455</v>
      </c>
      <c r="N17" s="74">
        <v>0</v>
      </c>
      <c r="O17" s="27">
        <f t="shared" si="6"/>
        <v>1.6</v>
      </c>
      <c r="P17" s="28">
        <f t="shared" si="7"/>
        <v>1.145</v>
      </c>
      <c r="Q17" s="29"/>
      <c r="R17" s="71">
        <v>0.087</v>
      </c>
      <c r="S17" s="86">
        <f t="shared" si="0"/>
        <v>0.542</v>
      </c>
      <c r="T17" s="86">
        <f t="shared" si="1"/>
        <v>0</v>
      </c>
      <c r="U17" s="87">
        <f t="shared" si="2"/>
        <v>0</v>
      </c>
      <c r="V17" s="86">
        <f t="shared" si="3"/>
        <v>0.542</v>
      </c>
      <c r="W17" s="86">
        <v>0</v>
      </c>
      <c r="X17" s="88">
        <f t="shared" si="4"/>
        <v>1.6</v>
      </c>
      <c r="Y17" s="86">
        <f t="shared" si="5"/>
        <v>1.058</v>
      </c>
      <c r="Z17" s="29"/>
    </row>
    <row r="18" spans="1:26" s="11" customFormat="1" ht="15.75" customHeight="1">
      <c r="A18" s="30" t="s">
        <v>9</v>
      </c>
      <c r="B18" s="31" t="s">
        <v>26</v>
      </c>
      <c r="C18" s="27" t="s">
        <v>89</v>
      </c>
      <c r="D18" s="26" t="s">
        <v>119</v>
      </c>
      <c r="E18" s="27">
        <v>1.6</v>
      </c>
      <c r="F18" s="26" t="s">
        <v>120</v>
      </c>
      <c r="G18" s="27">
        <v>1.6</v>
      </c>
      <c r="H18" s="26" t="s">
        <v>118</v>
      </c>
      <c r="I18" s="26" t="s">
        <v>118</v>
      </c>
      <c r="J18" s="73">
        <v>0.311</v>
      </c>
      <c r="K18" s="98">
        <v>0</v>
      </c>
      <c r="L18" s="99"/>
      <c r="M18" s="73">
        <v>0.311</v>
      </c>
      <c r="N18" s="74">
        <v>0</v>
      </c>
      <c r="O18" s="27">
        <f t="shared" si="6"/>
        <v>1.6</v>
      </c>
      <c r="P18" s="28">
        <f t="shared" si="7"/>
        <v>1.2890000000000001</v>
      </c>
      <c r="Q18" s="29"/>
      <c r="R18" s="71">
        <v>0.196</v>
      </c>
      <c r="S18" s="86">
        <f t="shared" si="0"/>
        <v>0.507</v>
      </c>
      <c r="T18" s="86">
        <f t="shared" si="1"/>
        <v>0</v>
      </c>
      <c r="U18" s="87">
        <f t="shared" si="2"/>
        <v>0</v>
      </c>
      <c r="V18" s="86">
        <f t="shared" si="3"/>
        <v>0.507</v>
      </c>
      <c r="W18" s="86">
        <v>0</v>
      </c>
      <c r="X18" s="88">
        <f t="shared" si="4"/>
        <v>1.6</v>
      </c>
      <c r="Y18" s="86">
        <f t="shared" si="5"/>
        <v>1.093</v>
      </c>
      <c r="Z18" s="29"/>
    </row>
    <row r="19" spans="1:26" s="11" customFormat="1" ht="15.75" customHeight="1">
      <c r="A19" s="30" t="s">
        <v>10</v>
      </c>
      <c r="B19" s="32" t="s">
        <v>27</v>
      </c>
      <c r="C19" s="27" t="s">
        <v>100</v>
      </c>
      <c r="D19" s="26" t="s">
        <v>119</v>
      </c>
      <c r="E19" s="27">
        <v>1</v>
      </c>
      <c r="F19" s="26" t="s">
        <v>120</v>
      </c>
      <c r="G19" s="27">
        <v>1</v>
      </c>
      <c r="H19" s="26" t="s">
        <v>118</v>
      </c>
      <c r="I19" s="26" t="s">
        <v>118</v>
      </c>
      <c r="J19" s="73">
        <v>0.155</v>
      </c>
      <c r="K19" s="98">
        <v>0</v>
      </c>
      <c r="L19" s="99"/>
      <c r="M19" s="73">
        <v>0.155</v>
      </c>
      <c r="N19" s="74">
        <v>0</v>
      </c>
      <c r="O19" s="27">
        <f t="shared" si="6"/>
        <v>1</v>
      </c>
      <c r="P19" s="28">
        <f t="shared" si="7"/>
        <v>0.845</v>
      </c>
      <c r="Q19" s="29"/>
      <c r="R19" s="71">
        <v>0.206</v>
      </c>
      <c r="S19" s="86">
        <f t="shared" si="0"/>
        <v>0.361</v>
      </c>
      <c r="T19" s="86">
        <f t="shared" si="1"/>
        <v>0</v>
      </c>
      <c r="U19" s="87">
        <f t="shared" si="2"/>
        <v>0</v>
      </c>
      <c r="V19" s="86">
        <f t="shared" si="3"/>
        <v>0.361</v>
      </c>
      <c r="W19" s="86">
        <v>0</v>
      </c>
      <c r="X19" s="88">
        <f t="shared" si="4"/>
        <v>1</v>
      </c>
      <c r="Y19" s="86">
        <f t="shared" si="5"/>
        <v>0.639</v>
      </c>
      <c r="Z19" s="29"/>
    </row>
    <row r="20" spans="1:26" s="11" customFormat="1" ht="15.75" customHeight="1">
      <c r="A20" s="30" t="s">
        <v>11</v>
      </c>
      <c r="B20" s="31" t="s">
        <v>28</v>
      </c>
      <c r="C20" s="27" t="s">
        <v>101</v>
      </c>
      <c r="D20" s="26" t="s">
        <v>119</v>
      </c>
      <c r="E20" s="27">
        <v>1.6</v>
      </c>
      <c r="F20" s="26" t="s">
        <v>120</v>
      </c>
      <c r="G20" s="27">
        <v>1</v>
      </c>
      <c r="H20" s="26" t="s">
        <v>118</v>
      </c>
      <c r="I20" s="26" t="s">
        <v>118</v>
      </c>
      <c r="J20" s="73">
        <v>0.088</v>
      </c>
      <c r="K20" s="98">
        <v>0</v>
      </c>
      <c r="L20" s="99"/>
      <c r="M20" s="73">
        <v>0.088</v>
      </c>
      <c r="N20" s="74">
        <v>0</v>
      </c>
      <c r="O20" s="27">
        <f t="shared" si="6"/>
        <v>1</v>
      </c>
      <c r="P20" s="28">
        <f t="shared" si="7"/>
        <v>0.912</v>
      </c>
      <c r="Q20" s="29"/>
      <c r="R20" s="71">
        <v>0.179</v>
      </c>
      <c r="S20" s="86">
        <f t="shared" si="0"/>
        <v>0.267</v>
      </c>
      <c r="T20" s="86">
        <f t="shared" si="1"/>
        <v>0</v>
      </c>
      <c r="U20" s="87">
        <f t="shared" si="2"/>
        <v>0</v>
      </c>
      <c r="V20" s="86">
        <f t="shared" si="3"/>
        <v>0.267</v>
      </c>
      <c r="W20" s="86">
        <v>0</v>
      </c>
      <c r="X20" s="88">
        <f t="shared" si="4"/>
        <v>1</v>
      </c>
      <c r="Y20" s="86">
        <f t="shared" si="5"/>
        <v>0.733</v>
      </c>
      <c r="Z20" s="29"/>
    </row>
    <row r="21" spans="1:26" s="11" customFormat="1" ht="15.75" customHeight="1">
      <c r="A21" s="30" t="s">
        <v>12</v>
      </c>
      <c r="B21" s="31" t="s">
        <v>29</v>
      </c>
      <c r="C21" s="27" t="s">
        <v>89</v>
      </c>
      <c r="D21" s="26" t="s">
        <v>119</v>
      </c>
      <c r="E21" s="27">
        <v>1.6</v>
      </c>
      <c r="F21" s="26" t="s">
        <v>120</v>
      </c>
      <c r="G21" s="27">
        <v>1.6</v>
      </c>
      <c r="H21" s="26" t="s">
        <v>118</v>
      </c>
      <c r="I21" s="26" t="s">
        <v>118</v>
      </c>
      <c r="J21" s="73">
        <v>0.355</v>
      </c>
      <c r="K21" s="98">
        <v>0</v>
      </c>
      <c r="L21" s="99"/>
      <c r="M21" s="73">
        <v>0.355</v>
      </c>
      <c r="N21" s="74">
        <v>0</v>
      </c>
      <c r="O21" s="27">
        <f t="shared" si="6"/>
        <v>1.6</v>
      </c>
      <c r="P21" s="28">
        <f t="shared" si="7"/>
        <v>1.245</v>
      </c>
      <c r="Q21" s="29"/>
      <c r="R21" s="71">
        <v>0.274</v>
      </c>
      <c r="S21" s="86">
        <f t="shared" si="0"/>
        <v>0.629</v>
      </c>
      <c r="T21" s="86">
        <f t="shared" si="1"/>
        <v>0</v>
      </c>
      <c r="U21" s="87">
        <f t="shared" si="2"/>
        <v>0</v>
      </c>
      <c r="V21" s="86">
        <f t="shared" si="3"/>
        <v>0.629</v>
      </c>
      <c r="W21" s="86">
        <v>0</v>
      </c>
      <c r="X21" s="88">
        <f t="shared" si="4"/>
        <v>1.6</v>
      </c>
      <c r="Y21" s="86">
        <f t="shared" si="5"/>
        <v>0.9710000000000001</v>
      </c>
      <c r="Z21" s="29"/>
    </row>
    <row r="22" spans="1:26" s="11" customFormat="1" ht="15.75" customHeight="1">
      <c r="A22" s="30" t="s">
        <v>13</v>
      </c>
      <c r="B22" s="31" t="s">
        <v>30</v>
      </c>
      <c r="C22" s="27" t="s">
        <v>88</v>
      </c>
      <c r="D22" s="26" t="s">
        <v>119</v>
      </c>
      <c r="E22" s="27">
        <v>2.5</v>
      </c>
      <c r="F22" s="26" t="s">
        <v>120</v>
      </c>
      <c r="G22" s="27">
        <v>2.5</v>
      </c>
      <c r="H22" s="26" t="s">
        <v>118</v>
      </c>
      <c r="I22" s="26" t="s">
        <v>118</v>
      </c>
      <c r="J22" s="73">
        <v>0.355</v>
      </c>
      <c r="K22" s="98">
        <v>0</v>
      </c>
      <c r="L22" s="99"/>
      <c r="M22" s="73">
        <v>0.355</v>
      </c>
      <c r="N22" s="74">
        <v>0</v>
      </c>
      <c r="O22" s="27">
        <f>MIN(D22:I22)</f>
        <v>2.5</v>
      </c>
      <c r="P22" s="28">
        <f>O22-M22</f>
        <v>2.145</v>
      </c>
      <c r="Q22" s="29"/>
      <c r="R22" s="71">
        <v>0.241</v>
      </c>
      <c r="S22" s="86">
        <f t="shared" si="0"/>
        <v>0.596</v>
      </c>
      <c r="T22" s="86">
        <f t="shared" si="1"/>
        <v>0</v>
      </c>
      <c r="U22" s="87">
        <f t="shared" si="2"/>
        <v>0</v>
      </c>
      <c r="V22" s="86">
        <f t="shared" si="3"/>
        <v>0.596</v>
      </c>
      <c r="W22" s="86">
        <v>0</v>
      </c>
      <c r="X22" s="88">
        <f t="shared" si="4"/>
        <v>2.5</v>
      </c>
      <c r="Y22" s="86">
        <f t="shared" si="5"/>
        <v>1.904</v>
      </c>
      <c r="Z22" s="29"/>
    </row>
    <row r="23" spans="1:26" s="7" customFormat="1" ht="15.75" customHeight="1">
      <c r="A23" s="33"/>
      <c r="B23" s="34" t="s">
        <v>17</v>
      </c>
      <c r="C23" s="80">
        <v>96</v>
      </c>
      <c r="D23" s="100">
        <f>SUM(D9:I22)</f>
        <v>95.99999999999997</v>
      </c>
      <c r="E23" s="101"/>
      <c r="F23" s="101"/>
      <c r="G23" s="101"/>
      <c r="H23" s="101"/>
      <c r="I23" s="102"/>
      <c r="J23" s="36">
        <f>SUM(J9:J22)</f>
        <v>17.915000000000006</v>
      </c>
      <c r="K23" s="117">
        <v>0</v>
      </c>
      <c r="L23" s="117"/>
      <c r="M23" s="36">
        <f>SUM(M9:M22)</f>
        <v>17.915000000000006</v>
      </c>
      <c r="N23" s="36">
        <v>0</v>
      </c>
      <c r="O23" s="36">
        <f>SUM(O9:O22)</f>
        <v>42.900000000000006</v>
      </c>
      <c r="P23" s="37">
        <f>SUM(P9:P22)</f>
        <v>24.985000000000003</v>
      </c>
      <c r="Q23" s="38"/>
      <c r="R23" s="62"/>
      <c r="S23" s="38"/>
      <c r="T23" s="38"/>
      <c r="U23" s="38"/>
      <c r="V23" s="33"/>
      <c r="W23" s="33"/>
      <c r="X23" s="33"/>
      <c r="Y23" s="33"/>
      <c r="Z23" s="33"/>
    </row>
    <row r="24" spans="1:26" s="7" customFormat="1" ht="15.75" customHeight="1">
      <c r="A24" s="33"/>
      <c r="B24" s="34" t="s">
        <v>98</v>
      </c>
      <c r="C24" s="35"/>
      <c r="D24" s="89"/>
      <c r="E24" s="90"/>
      <c r="F24" s="90"/>
      <c r="G24" s="90"/>
      <c r="H24" s="90"/>
      <c r="I24" s="91"/>
      <c r="J24" s="36"/>
      <c r="K24" s="37"/>
      <c r="L24" s="39"/>
      <c r="M24" s="36"/>
      <c r="N24" s="36"/>
      <c r="O24" s="36"/>
      <c r="P24" s="81">
        <f>SUM(P9)</f>
        <v>-0.06600000000000072</v>
      </c>
      <c r="Q24" s="38"/>
      <c r="R24" s="62"/>
      <c r="S24" s="38"/>
      <c r="T24" s="38"/>
      <c r="U24" s="38"/>
      <c r="V24" s="33"/>
      <c r="W24" s="33"/>
      <c r="X24" s="33"/>
      <c r="Y24" s="33"/>
      <c r="Z24" s="33"/>
    </row>
    <row r="25" spans="1:26" ht="18" customHeight="1">
      <c r="A25" s="40"/>
      <c r="B25" s="34" t="s">
        <v>99</v>
      </c>
      <c r="C25" s="41"/>
      <c r="D25" s="92"/>
      <c r="E25" s="93"/>
      <c r="F25" s="93"/>
      <c r="G25" s="93"/>
      <c r="H25" s="93"/>
      <c r="I25" s="94"/>
      <c r="J25" s="40"/>
      <c r="K25" s="92"/>
      <c r="L25" s="94"/>
      <c r="M25" s="40"/>
      <c r="N25" s="40"/>
      <c r="O25" s="40"/>
      <c r="P25" s="37">
        <f>SUM(P10:P22)</f>
        <v>25.051</v>
      </c>
      <c r="Q25" s="42"/>
      <c r="R25" s="63"/>
      <c r="S25" s="42"/>
      <c r="T25" s="42"/>
      <c r="U25" s="42"/>
      <c r="V25" s="40"/>
      <c r="W25" s="40"/>
      <c r="X25" s="40"/>
      <c r="Y25" s="40"/>
      <c r="Z25" s="40"/>
    </row>
    <row r="26" spans="1:26" ht="18" customHeight="1">
      <c r="A26" s="130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s="6" customFormat="1" ht="18" customHeight="1">
      <c r="A27" s="128" t="s">
        <v>96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s="9" customFormat="1" ht="18" customHeight="1">
      <c r="A28" s="43" t="s">
        <v>0</v>
      </c>
      <c r="B28" s="44" t="s">
        <v>31</v>
      </c>
      <c r="C28" s="27" t="s">
        <v>104</v>
      </c>
      <c r="D28" s="26" t="s">
        <v>119</v>
      </c>
      <c r="E28" s="27">
        <v>16</v>
      </c>
      <c r="F28" s="26" t="s">
        <v>120</v>
      </c>
      <c r="G28" s="27">
        <v>16</v>
      </c>
      <c r="H28" s="26" t="s">
        <v>118</v>
      </c>
      <c r="I28" s="26" t="s">
        <v>118</v>
      </c>
      <c r="J28" s="71">
        <v>11.188</v>
      </c>
      <c r="K28" s="118">
        <v>0</v>
      </c>
      <c r="L28" s="119"/>
      <c r="M28" s="71">
        <v>11.188</v>
      </c>
      <c r="N28" s="71">
        <v>0</v>
      </c>
      <c r="O28" s="27">
        <f aca="true" t="shared" si="8" ref="O28:O43">MIN(D28:I28)</f>
        <v>16</v>
      </c>
      <c r="P28" s="28">
        <f>O28-M28</f>
        <v>4.811999999999999</v>
      </c>
      <c r="Q28" s="45"/>
      <c r="R28" s="85">
        <v>4.076</v>
      </c>
      <c r="S28" s="86">
        <f aca="true" t="shared" si="9" ref="S28:S43">J28+R28</f>
        <v>15.264</v>
      </c>
      <c r="T28" s="86">
        <f aca="true" t="shared" si="10" ref="T28:T43">K28</f>
        <v>0</v>
      </c>
      <c r="U28" s="87">
        <f aca="true" t="shared" si="11" ref="U28:U43">L28</f>
        <v>0</v>
      </c>
      <c r="V28" s="86">
        <f aca="true" t="shared" si="12" ref="V28:V43">S28-T28</f>
        <v>15.264</v>
      </c>
      <c r="W28" s="86">
        <v>0</v>
      </c>
      <c r="X28" s="88">
        <f aca="true" t="shared" si="13" ref="X28:X43">O28</f>
        <v>16</v>
      </c>
      <c r="Y28" s="86">
        <f aca="true" t="shared" si="14" ref="Y28:Y43">X28-V28</f>
        <v>0.7360000000000007</v>
      </c>
      <c r="Z28" s="45"/>
    </row>
    <row r="29" spans="1:26" s="9" customFormat="1" ht="18" customHeight="1">
      <c r="A29" s="43" t="s">
        <v>1</v>
      </c>
      <c r="B29" s="44" t="s">
        <v>32</v>
      </c>
      <c r="C29" s="27" t="s">
        <v>90</v>
      </c>
      <c r="D29" s="26" t="s">
        <v>119</v>
      </c>
      <c r="E29" s="27">
        <v>6.3</v>
      </c>
      <c r="F29" s="26" t="s">
        <v>120</v>
      </c>
      <c r="G29" s="27">
        <v>6.3</v>
      </c>
      <c r="H29" s="26" t="s">
        <v>118</v>
      </c>
      <c r="I29" s="26" t="s">
        <v>118</v>
      </c>
      <c r="J29" s="71">
        <v>0.633</v>
      </c>
      <c r="K29" s="118">
        <v>0</v>
      </c>
      <c r="L29" s="119"/>
      <c r="M29" s="71">
        <v>0.633</v>
      </c>
      <c r="N29" s="71">
        <v>0</v>
      </c>
      <c r="O29" s="27">
        <f t="shared" si="8"/>
        <v>6.3</v>
      </c>
      <c r="P29" s="28">
        <f aca="true" t="shared" si="15" ref="P29:P42">O29-M29</f>
        <v>5.667</v>
      </c>
      <c r="Q29" s="45"/>
      <c r="R29" s="85">
        <v>0.124</v>
      </c>
      <c r="S29" s="86">
        <f t="shared" si="9"/>
        <v>0.757</v>
      </c>
      <c r="T29" s="86">
        <f t="shared" si="10"/>
        <v>0</v>
      </c>
      <c r="U29" s="87">
        <f t="shared" si="11"/>
        <v>0</v>
      </c>
      <c r="V29" s="86">
        <f t="shared" si="12"/>
        <v>0.757</v>
      </c>
      <c r="W29" s="86">
        <v>0</v>
      </c>
      <c r="X29" s="88">
        <f t="shared" si="13"/>
        <v>6.3</v>
      </c>
      <c r="Y29" s="86">
        <f t="shared" si="14"/>
        <v>5.543</v>
      </c>
      <c r="Z29" s="45"/>
    </row>
    <row r="30" spans="1:26" s="9" customFormat="1" ht="18" customHeight="1">
      <c r="A30" s="43" t="s">
        <v>2</v>
      </c>
      <c r="B30" s="44" t="s">
        <v>33</v>
      </c>
      <c r="C30" s="27" t="s">
        <v>105</v>
      </c>
      <c r="D30" s="26" t="s">
        <v>119</v>
      </c>
      <c r="E30" s="27">
        <v>10</v>
      </c>
      <c r="F30" s="26" t="s">
        <v>120</v>
      </c>
      <c r="G30" s="27">
        <v>10</v>
      </c>
      <c r="H30" s="26" t="s">
        <v>118</v>
      </c>
      <c r="I30" s="26" t="s">
        <v>118</v>
      </c>
      <c r="J30" s="71">
        <v>0.077</v>
      </c>
      <c r="K30" s="118">
        <v>0</v>
      </c>
      <c r="L30" s="119"/>
      <c r="M30" s="71">
        <v>0.077</v>
      </c>
      <c r="N30" s="71">
        <v>0</v>
      </c>
      <c r="O30" s="27">
        <f>MIN(D30:I30)</f>
        <v>10</v>
      </c>
      <c r="P30" s="28">
        <f t="shared" si="15"/>
        <v>9.923</v>
      </c>
      <c r="Q30" s="45"/>
      <c r="R30" s="85">
        <v>0</v>
      </c>
      <c r="S30" s="86">
        <f t="shared" si="9"/>
        <v>0.077</v>
      </c>
      <c r="T30" s="86">
        <f t="shared" si="10"/>
        <v>0</v>
      </c>
      <c r="U30" s="87">
        <f t="shared" si="11"/>
        <v>0</v>
      </c>
      <c r="V30" s="86">
        <f t="shared" si="12"/>
        <v>0.077</v>
      </c>
      <c r="W30" s="86">
        <v>0</v>
      </c>
      <c r="X30" s="88">
        <f t="shared" si="13"/>
        <v>10</v>
      </c>
      <c r="Y30" s="86">
        <f t="shared" si="14"/>
        <v>9.923</v>
      </c>
      <c r="Z30" s="45"/>
    </row>
    <row r="31" spans="1:26" s="9" customFormat="1" ht="18" customHeight="1">
      <c r="A31" s="43" t="s">
        <v>3</v>
      </c>
      <c r="B31" s="44" t="s">
        <v>34</v>
      </c>
      <c r="C31" s="27" t="s">
        <v>105</v>
      </c>
      <c r="D31" s="26" t="s">
        <v>119</v>
      </c>
      <c r="E31" s="27">
        <v>10</v>
      </c>
      <c r="F31" s="26" t="s">
        <v>120</v>
      </c>
      <c r="G31" s="27">
        <v>10</v>
      </c>
      <c r="H31" s="26" t="s">
        <v>118</v>
      </c>
      <c r="I31" s="26" t="s">
        <v>118</v>
      </c>
      <c r="J31" s="71">
        <v>0.588</v>
      </c>
      <c r="K31" s="118">
        <v>0</v>
      </c>
      <c r="L31" s="119"/>
      <c r="M31" s="71">
        <v>0.588</v>
      </c>
      <c r="N31" s="71">
        <v>0</v>
      </c>
      <c r="O31" s="27">
        <f t="shared" si="8"/>
        <v>10</v>
      </c>
      <c r="P31" s="28">
        <f t="shared" si="15"/>
        <v>9.412</v>
      </c>
      <c r="Q31" s="45"/>
      <c r="R31" s="85">
        <v>0.144</v>
      </c>
      <c r="S31" s="86">
        <f t="shared" si="9"/>
        <v>0.732</v>
      </c>
      <c r="T31" s="86">
        <f t="shared" si="10"/>
        <v>0</v>
      </c>
      <c r="U31" s="87">
        <f t="shared" si="11"/>
        <v>0</v>
      </c>
      <c r="V31" s="86">
        <f t="shared" si="12"/>
        <v>0.732</v>
      </c>
      <c r="W31" s="86">
        <v>0</v>
      </c>
      <c r="X31" s="88">
        <f t="shared" si="13"/>
        <v>10</v>
      </c>
      <c r="Y31" s="86">
        <f t="shared" si="14"/>
        <v>9.268</v>
      </c>
      <c r="Z31" s="45"/>
    </row>
    <row r="32" spans="1:26" s="9" customFormat="1" ht="18" customHeight="1">
      <c r="A32" s="43" t="s">
        <v>4</v>
      </c>
      <c r="B32" s="44" t="s">
        <v>35</v>
      </c>
      <c r="C32" s="27" t="s">
        <v>89</v>
      </c>
      <c r="D32" s="26" t="s">
        <v>119</v>
      </c>
      <c r="E32" s="27">
        <v>1.6</v>
      </c>
      <c r="F32" s="26" t="s">
        <v>120</v>
      </c>
      <c r="G32" s="27">
        <v>1.6</v>
      </c>
      <c r="H32" s="26" t="s">
        <v>118</v>
      </c>
      <c r="I32" s="26" t="s">
        <v>118</v>
      </c>
      <c r="J32" s="71">
        <v>0.044</v>
      </c>
      <c r="K32" s="118">
        <v>0</v>
      </c>
      <c r="L32" s="119"/>
      <c r="M32" s="71">
        <v>0.044</v>
      </c>
      <c r="N32" s="71">
        <v>0</v>
      </c>
      <c r="O32" s="27">
        <f t="shared" si="8"/>
        <v>1.6</v>
      </c>
      <c r="P32" s="28">
        <f t="shared" si="15"/>
        <v>1.556</v>
      </c>
      <c r="Q32" s="45"/>
      <c r="R32" s="85">
        <v>0</v>
      </c>
      <c r="S32" s="86">
        <f t="shared" si="9"/>
        <v>0.044</v>
      </c>
      <c r="T32" s="86">
        <f t="shared" si="10"/>
        <v>0</v>
      </c>
      <c r="U32" s="87">
        <f t="shared" si="11"/>
        <v>0</v>
      </c>
      <c r="V32" s="86">
        <f t="shared" si="12"/>
        <v>0.044</v>
      </c>
      <c r="W32" s="86">
        <v>0</v>
      </c>
      <c r="X32" s="88">
        <f t="shared" si="13"/>
        <v>1.6</v>
      </c>
      <c r="Y32" s="86">
        <f t="shared" si="14"/>
        <v>1.556</v>
      </c>
      <c r="Z32" s="45"/>
    </row>
    <row r="33" spans="1:26" s="9" customFormat="1" ht="18" customHeight="1">
      <c r="A33" s="43" t="s">
        <v>5</v>
      </c>
      <c r="B33" s="44" t="s">
        <v>36</v>
      </c>
      <c r="C33" s="27" t="s">
        <v>93</v>
      </c>
      <c r="D33" s="26" t="s">
        <v>119</v>
      </c>
      <c r="E33" s="27">
        <v>2.5</v>
      </c>
      <c r="F33" s="26" t="s">
        <v>120</v>
      </c>
      <c r="G33" s="27">
        <v>1.6</v>
      </c>
      <c r="H33" s="26" t="s">
        <v>118</v>
      </c>
      <c r="I33" s="26" t="s">
        <v>118</v>
      </c>
      <c r="J33" s="71">
        <v>0.288</v>
      </c>
      <c r="K33" s="118">
        <v>0</v>
      </c>
      <c r="L33" s="119"/>
      <c r="M33" s="71">
        <v>0.288</v>
      </c>
      <c r="N33" s="71">
        <v>0</v>
      </c>
      <c r="O33" s="27">
        <f t="shared" si="8"/>
        <v>1.6</v>
      </c>
      <c r="P33" s="28">
        <f t="shared" si="15"/>
        <v>1.312</v>
      </c>
      <c r="Q33" s="45"/>
      <c r="R33" s="85">
        <v>0.027</v>
      </c>
      <c r="S33" s="86">
        <f t="shared" si="9"/>
        <v>0.315</v>
      </c>
      <c r="T33" s="86">
        <f t="shared" si="10"/>
        <v>0</v>
      </c>
      <c r="U33" s="87">
        <f t="shared" si="11"/>
        <v>0</v>
      </c>
      <c r="V33" s="86">
        <f t="shared" si="12"/>
        <v>0.315</v>
      </c>
      <c r="W33" s="86">
        <v>0</v>
      </c>
      <c r="X33" s="88">
        <f t="shared" si="13"/>
        <v>1.6</v>
      </c>
      <c r="Y33" s="86">
        <f t="shared" si="14"/>
        <v>1.2850000000000001</v>
      </c>
      <c r="Z33" s="45"/>
    </row>
    <row r="34" spans="1:26" s="9" customFormat="1" ht="18" customHeight="1">
      <c r="A34" s="43" t="s">
        <v>6</v>
      </c>
      <c r="B34" s="44" t="s">
        <v>37</v>
      </c>
      <c r="C34" s="27" t="s">
        <v>106</v>
      </c>
      <c r="D34" s="26" t="s">
        <v>119</v>
      </c>
      <c r="E34" s="27">
        <v>1</v>
      </c>
      <c r="F34" s="26" t="s">
        <v>120</v>
      </c>
      <c r="G34" s="27">
        <v>2.5</v>
      </c>
      <c r="H34" s="26" t="s">
        <v>118</v>
      </c>
      <c r="I34" s="26" t="s">
        <v>118</v>
      </c>
      <c r="J34" s="71">
        <v>0.377</v>
      </c>
      <c r="K34" s="118">
        <v>0</v>
      </c>
      <c r="L34" s="119"/>
      <c r="M34" s="71">
        <v>0.377</v>
      </c>
      <c r="N34" s="71">
        <v>0</v>
      </c>
      <c r="O34" s="27">
        <f t="shared" si="8"/>
        <v>1</v>
      </c>
      <c r="P34" s="28">
        <f t="shared" si="15"/>
        <v>0.623</v>
      </c>
      <c r="Q34" s="45"/>
      <c r="R34" s="85">
        <v>0.049</v>
      </c>
      <c r="S34" s="86">
        <f t="shared" si="9"/>
        <v>0.426</v>
      </c>
      <c r="T34" s="86">
        <f t="shared" si="10"/>
        <v>0</v>
      </c>
      <c r="U34" s="87">
        <f t="shared" si="11"/>
        <v>0</v>
      </c>
      <c r="V34" s="86">
        <f t="shared" si="12"/>
        <v>0.426</v>
      </c>
      <c r="W34" s="86">
        <v>0</v>
      </c>
      <c r="X34" s="88">
        <f t="shared" si="13"/>
        <v>1</v>
      </c>
      <c r="Y34" s="86">
        <f t="shared" si="14"/>
        <v>0.5740000000000001</v>
      </c>
      <c r="Z34" s="45"/>
    </row>
    <row r="35" spans="1:26" s="9" customFormat="1" ht="18" customHeight="1">
      <c r="A35" s="43" t="s">
        <v>7</v>
      </c>
      <c r="B35" s="44" t="s">
        <v>38</v>
      </c>
      <c r="C35" s="27" t="s">
        <v>107</v>
      </c>
      <c r="D35" s="26" t="s">
        <v>119</v>
      </c>
      <c r="E35" s="27">
        <v>2.5</v>
      </c>
      <c r="F35" s="26" t="s">
        <v>120</v>
      </c>
      <c r="G35" s="27">
        <v>1</v>
      </c>
      <c r="H35" s="26" t="s">
        <v>118</v>
      </c>
      <c r="I35" s="26" t="s">
        <v>118</v>
      </c>
      <c r="J35" s="71">
        <v>0.388</v>
      </c>
      <c r="K35" s="118">
        <v>0</v>
      </c>
      <c r="L35" s="119"/>
      <c r="M35" s="71">
        <v>0.388</v>
      </c>
      <c r="N35" s="71">
        <v>0</v>
      </c>
      <c r="O35" s="27">
        <f t="shared" si="8"/>
        <v>1</v>
      </c>
      <c r="P35" s="28">
        <f t="shared" si="15"/>
        <v>0.612</v>
      </c>
      <c r="Q35" s="45"/>
      <c r="R35" s="85">
        <v>0.151</v>
      </c>
      <c r="S35" s="86">
        <f t="shared" si="9"/>
        <v>0.539</v>
      </c>
      <c r="T35" s="86">
        <f t="shared" si="10"/>
        <v>0</v>
      </c>
      <c r="U35" s="87">
        <f t="shared" si="11"/>
        <v>0</v>
      </c>
      <c r="V35" s="86">
        <f t="shared" si="12"/>
        <v>0.539</v>
      </c>
      <c r="W35" s="86">
        <v>0</v>
      </c>
      <c r="X35" s="88">
        <f t="shared" si="13"/>
        <v>1</v>
      </c>
      <c r="Y35" s="86">
        <f t="shared" si="14"/>
        <v>0.46099999999999997</v>
      </c>
      <c r="Z35" s="45"/>
    </row>
    <row r="36" spans="1:26" s="9" customFormat="1" ht="18" customHeight="1">
      <c r="A36" s="140" t="s">
        <v>8</v>
      </c>
      <c r="B36" s="141" t="s">
        <v>39</v>
      </c>
      <c r="C36" s="58" t="s">
        <v>108</v>
      </c>
      <c r="D36" s="72" t="s">
        <v>119</v>
      </c>
      <c r="E36" s="58">
        <v>4</v>
      </c>
      <c r="F36" s="72" t="s">
        <v>120</v>
      </c>
      <c r="G36" s="58">
        <v>2.5</v>
      </c>
      <c r="H36" s="72" t="s">
        <v>118</v>
      </c>
      <c r="I36" s="72" t="s">
        <v>118</v>
      </c>
      <c r="J36" s="72">
        <v>0.811</v>
      </c>
      <c r="K36" s="142">
        <v>0</v>
      </c>
      <c r="L36" s="143"/>
      <c r="M36" s="72">
        <v>0.811</v>
      </c>
      <c r="N36" s="72">
        <v>0</v>
      </c>
      <c r="O36" s="58">
        <f t="shared" si="8"/>
        <v>2.5</v>
      </c>
      <c r="P36" s="67">
        <f t="shared" si="15"/>
        <v>1.689</v>
      </c>
      <c r="Q36" s="144"/>
      <c r="R36" s="145">
        <v>1.791</v>
      </c>
      <c r="S36" s="77">
        <f t="shared" si="9"/>
        <v>2.602</v>
      </c>
      <c r="T36" s="77">
        <f t="shared" si="10"/>
        <v>0</v>
      </c>
      <c r="U36" s="78">
        <f t="shared" si="11"/>
        <v>0</v>
      </c>
      <c r="V36" s="77">
        <f t="shared" si="12"/>
        <v>2.602</v>
      </c>
      <c r="W36" s="77">
        <v>0</v>
      </c>
      <c r="X36" s="79">
        <f t="shared" si="13"/>
        <v>2.5</v>
      </c>
      <c r="Y36" s="77">
        <f t="shared" si="14"/>
        <v>-0.10199999999999987</v>
      </c>
      <c r="Z36" s="144"/>
    </row>
    <row r="37" spans="1:26" s="9" customFormat="1" ht="18" customHeight="1">
      <c r="A37" s="43" t="s">
        <v>9</v>
      </c>
      <c r="B37" s="44" t="s">
        <v>40</v>
      </c>
      <c r="C37" s="27" t="s">
        <v>94</v>
      </c>
      <c r="D37" s="26" t="s">
        <v>119</v>
      </c>
      <c r="E37" s="27">
        <v>1.8</v>
      </c>
      <c r="F37" s="26" t="s">
        <v>120</v>
      </c>
      <c r="G37" s="27">
        <v>2.5</v>
      </c>
      <c r="H37" s="26" t="s">
        <v>118</v>
      </c>
      <c r="I37" s="26" t="s">
        <v>118</v>
      </c>
      <c r="J37" s="71">
        <v>0.522</v>
      </c>
      <c r="K37" s="118">
        <v>0</v>
      </c>
      <c r="L37" s="119"/>
      <c r="M37" s="71">
        <v>0.522</v>
      </c>
      <c r="N37" s="71">
        <v>0</v>
      </c>
      <c r="O37" s="27">
        <f t="shared" si="8"/>
        <v>1.8</v>
      </c>
      <c r="P37" s="28">
        <f t="shared" si="15"/>
        <v>1.278</v>
      </c>
      <c r="Q37" s="45"/>
      <c r="R37" s="85">
        <v>0.058</v>
      </c>
      <c r="S37" s="86">
        <f t="shared" si="9"/>
        <v>0.5800000000000001</v>
      </c>
      <c r="T37" s="86">
        <f t="shared" si="10"/>
        <v>0</v>
      </c>
      <c r="U37" s="87">
        <f t="shared" si="11"/>
        <v>0</v>
      </c>
      <c r="V37" s="86">
        <f t="shared" si="12"/>
        <v>0.5800000000000001</v>
      </c>
      <c r="W37" s="86">
        <v>0</v>
      </c>
      <c r="X37" s="88">
        <f t="shared" si="13"/>
        <v>1.8</v>
      </c>
      <c r="Y37" s="86">
        <f t="shared" si="14"/>
        <v>1.22</v>
      </c>
      <c r="Z37" s="45"/>
    </row>
    <row r="38" spans="1:26" s="9" customFormat="1" ht="18" customHeight="1">
      <c r="A38" s="43" t="s">
        <v>10</v>
      </c>
      <c r="B38" s="44" t="s">
        <v>41</v>
      </c>
      <c r="C38" s="27" t="s">
        <v>89</v>
      </c>
      <c r="D38" s="26" t="s">
        <v>119</v>
      </c>
      <c r="E38" s="27">
        <v>1.6</v>
      </c>
      <c r="F38" s="26" t="s">
        <v>120</v>
      </c>
      <c r="G38" s="27">
        <v>1.6</v>
      </c>
      <c r="H38" s="26" t="s">
        <v>118</v>
      </c>
      <c r="I38" s="26" t="s">
        <v>118</v>
      </c>
      <c r="J38" s="71">
        <v>0.622</v>
      </c>
      <c r="K38" s="118">
        <v>0</v>
      </c>
      <c r="L38" s="119"/>
      <c r="M38" s="71">
        <v>0.622</v>
      </c>
      <c r="N38" s="71">
        <v>0</v>
      </c>
      <c r="O38" s="27">
        <f t="shared" si="8"/>
        <v>1.6</v>
      </c>
      <c r="P38" s="28">
        <f t="shared" si="15"/>
        <v>0.9780000000000001</v>
      </c>
      <c r="Q38" s="45"/>
      <c r="R38" s="85">
        <v>0.111</v>
      </c>
      <c r="S38" s="86">
        <f t="shared" si="9"/>
        <v>0.733</v>
      </c>
      <c r="T38" s="86">
        <f t="shared" si="10"/>
        <v>0</v>
      </c>
      <c r="U38" s="87">
        <f t="shared" si="11"/>
        <v>0</v>
      </c>
      <c r="V38" s="86">
        <f t="shared" si="12"/>
        <v>0.733</v>
      </c>
      <c r="W38" s="86">
        <v>0</v>
      </c>
      <c r="X38" s="88">
        <f t="shared" si="13"/>
        <v>1.6</v>
      </c>
      <c r="Y38" s="86">
        <f t="shared" si="14"/>
        <v>0.8670000000000001</v>
      </c>
      <c r="Z38" s="45"/>
    </row>
    <row r="39" spans="1:26" s="9" customFormat="1" ht="18" customHeight="1">
      <c r="A39" s="43" t="s">
        <v>11</v>
      </c>
      <c r="B39" s="44" t="s">
        <v>42</v>
      </c>
      <c r="C39" s="27" t="s">
        <v>109</v>
      </c>
      <c r="D39" s="26" t="s">
        <v>119</v>
      </c>
      <c r="E39" s="27">
        <v>4</v>
      </c>
      <c r="F39" s="26" t="s">
        <v>120</v>
      </c>
      <c r="G39" s="27">
        <v>1.6</v>
      </c>
      <c r="H39" s="26" t="s">
        <v>118</v>
      </c>
      <c r="I39" s="26" t="s">
        <v>118</v>
      </c>
      <c r="J39" s="71">
        <v>0.111</v>
      </c>
      <c r="K39" s="118">
        <v>0</v>
      </c>
      <c r="L39" s="119"/>
      <c r="M39" s="71">
        <v>0.111</v>
      </c>
      <c r="N39" s="71">
        <v>0</v>
      </c>
      <c r="O39" s="27">
        <f t="shared" si="8"/>
        <v>1.6</v>
      </c>
      <c r="P39" s="28">
        <f t="shared" si="15"/>
        <v>1.489</v>
      </c>
      <c r="Q39" s="45"/>
      <c r="R39" s="85">
        <v>0.026</v>
      </c>
      <c r="S39" s="86">
        <f t="shared" si="9"/>
        <v>0.137</v>
      </c>
      <c r="T39" s="86">
        <f t="shared" si="10"/>
        <v>0</v>
      </c>
      <c r="U39" s="87">
        <f t="shared" si="11"/>
        <v>0</v>
      </c>
      <c r="V39" s="86">
        <f t="shared" si="12"/>
        <v>0.137</v>
      </c>
      <c r="W39" s="86">
        <v>0</v>
      </c>
      <c r="X39" s="88">
        <f t="shared" si="13"/>
        <v>1.6</v>
      </c>
      <c r="Y39" s="86">
        <f t="shared" si="14"/>
        <v>1.463</v>
      </c>
      <c r="Z39" s="45"/>
    </row>
    <row r="40" spans="1:26" s="9" customFormat="1" ht="18" customHeight="1">
      <c r="A40" s="43" t="s">
        <v>12</v>
      </c>
      <c r="B40" s="44" t="s">
        <v>43</v>
      </c>
      <c r="C40" s="27" t="s">
        <v>89</v>
      </c>
      <c r="D40" s="26" t="s">
        <v>119</v>
      </c>
      <c r="E40" s="27">
        <v>1.6</v>
      </c>
      <c r="F40" s="26" t="s">
        <v>120</v>
      </c>
      <c r="G40" s="27">
        <v>1.6</v>
      </c>
      <c r="H40" s="26" t="s">
        <v>118</v>
      </c>
      <c r="I40" s="26" t="s">
        <v>118</v>
      </c>
      <c r="J40" s="71">
        <v>0.177</v>
      </c>
      <c r="K40" s="118">
        <v>0</v>
      </c>
      <c r="L40" s="119"/>
      <c r="M40" s="71">
        <v>0.177</v>
      </c>
      <c r="N40" s="71">
        <v>0</v>
      </c>
      <c r="O40" s="27">
        <f t="shared" si="8"/>
        <v>1.6</v>
      </c>
      <c r="P40" s="28">
        <f t="shared" si="15"/>
        <v>1.423</v>
      </c>
      <c r="Q40" s="45"/>
      <c r="R40" s="85">
        <v>0.009</v>
      </c>
      <c r="S40" s="86">
        <f t="shared" si="9"/>
        <v>0.186</v>
      </c>
      <c r="T40" s="86">
        <f t="shared" si="10"/>
        <v>0</v>
      </c>
      <c r="U40" s="87">
        <f t="shared" si="11"/>
        <v>0</v>
      </c>
      <c r="V40" s="86">
        <f t="shared" si="12"/>
        <v>0.186</v>
      </c>
      <c r="W40" s="86">
        <v>0</v>
      </c>
      <c r="X40" s="88">
        <f t="shared" si="13"/>
        <v>1.6</v>
      </c>
      <c r="Y40" s="86">
        <f t="shared" si="14"/>
        <v>1.4140000000000001</v>
      </c>
      <c r="Z40" s="45"/>
    </row>
    <row r="41" spans="1:26" s="9" customFormat="1" ht="18" customHeight="1">
      <c r="A41" s="43" t="s">
        <v>13</v>
      </c>
      <c r="B41" s="44" t="s">
        <v>44</v>
      </c>
      <c r="C41" s="27" t="s">
        <v>101</v>
      </c>
      <c r="D41" s="26" t="s">
        <v>119</v>
      </c>
      <c r="E41" s="27">
        <v>1.6</v>
      </c>
      <c r="F41" s="26" t="s">
        <v>120</v>
      </c>
      <c r="G41" s="27">
        <v>1</v>
      </c>
      <c r="H41" s="26" t="s">
        <v>118</v>
      </c>
      <c r="I41" s="26" t="s">
        <v>118</v>
      </c>
      <c r="J41" s="71">
        <v>0.211</v>
      </c>
      <c r="K41" s="118">
        <v>0</v>
      </c>
      <c r="L41" s="119"/>
      <c r="M41" s="71">
        <v>0.211</v>
      </c>
      <c r="N41" s="71">
        <v>0</v>
      </c>
      <c r="O41" s="27">
        <f t="shared" si="8"/>
        <v>1</v>
      </c>
      <c r="P41" s="28">
        <f t="shared" si="15"/>
        <v>0.789</v>
      </c>
      <c r="Q41" s="45"/>
      <c r="R41" s="85">
        <v>0</v>
      </c>
      <c r="S41" s="86">
        <f t="shared" si="9"/>
        <v>0.211</v>
      </c>
      <c r="T41" s="86">
        <f t="shared" si="10"/>
        <v>0</v>
      </c>
      <c r="U41" s="87">
        <f t="shared" si="11"/>
        <v>0</v>
      </c>
      <c r="V41" s="86">
        <f t="shared" si="12"/>
        <v>0.211</v>
      </c>
      <c r="W41" s="86">
        <v>0</v>
      </c>
      <c r="X41" s="88">
        <f t="shared" si="13"/>
        <v>1</v>
      </c>
      <c r="Y41" s="86">
        <f t="shared" si="14"/>
        <v>0.789</v>
      </c>
      <c r="Z41" s="45"/>
    </row>
    <row r="42" spans="1:26" s="9" customFormat="1" ht="18" customHeight="1">
      <c r="A42" s="43" t="s">
        <v>14</v>
      </c>
      <c r="B42" s="44" t="s">
        <v>45</v>
      </c>
      <c r="C42" s="27" t="s">
        <v>88</v>
      </c>
      <c r="D42" s="26" t="s">
        <v>119</v>
      </c>
      <c r="E42" s="27">
        <v>2.5</v>
      </c>
      <c r="F42" s="26" t="s">
        <v>120</v>
      </c>
      <c r="G42" s="27">
        <v>2.5</v>
      </c>
      <c r="H42" s="26" t="s">
        <v>118</v>
      </c>
      <c r="I42" s="26" t="s">
        <v>118</v>
      </c>
      <c r="J42" s="71">
        <v>0.022</v>
      </c>
      <c r="K42" s="118">
        <v>0</v>
      </c>
      <c r="L42" s="119"/>
      <c r="M42" s="71">
        <v>0.022</v>
      </c>
      <c r="N42" s="71">
        <v>0</v>
      </c>
      <c r="O42" s="27">
        <f t="shared" si="8"/>
        <v>2.5</v>
      </c>
      <c r="P42" s="28">
        <f t="shared" si="15"/>
        <v>2.478</v>
      </c>
      <c r="Q42" s="45"/>
      <c r="R42" s="85">
        <v>0.033</v>
      </c>
      <c r="S42" s="86">
        <f t="shared" si="9"/>
        <v>0.055</v>
      </c>
      <c r="T42" s="86">
        <f t="shared" si="10"/>
        <v>0</v>
      </c>
      <c r="U42" s="87">
        <f t="shared" si="11"/>
        <v>0</v>
      </c>
      <c r="V42" s="86">
        <f t="shared" si="12"/>
        <v>0.055</v>
      </c>
      <c r="W42" s="86">
        <v>0</v>
      </c>
      <c r="X42" s="88">
        <f t="shared" si="13"/>
        <v>2.5</v>
      </c>
      <c r="Y42" s="86">
        <f t="shared" si="14"/>
        <v>2.445</v>
      </c>
      <c r="Z42" s="45"/>
    </row>
    <row r="43" spans="1:26" s="9" customFormat="1" ht="18" customHeight="1">
      <c r="A43" s="43" t="s">
        <v>15</v>
      </c>
      <c r="B43" s="44" t="s">
        <v>46</v>
      </c>
      <c r="C43" s="27" t="s">
        <v>110</v>
      </c>
      <c r="D43" s="26" t="s">
        <v>119</v>
      </c>
      <c r="E43" s="27">
        <v>4</v>
      </c>
      <c r="F43" s="26" t="s">
        <v>120</v>
      </c>
      <c r="G43" s="27">
        <v>4</v>
      </c>
      <c r="H43" s="26" t="s">
        <v>118</v>
      </c>
      <c r="I43" s="26" t="s">
        <v>118</v>
      </c>
      <c r="J43" s="71">
        <v>1.63</v>
      </c>
      <c r="K43" s="118">
        <v>0</v>
      </c>
      <c r="L43" s="119"/>
      <c r="M43" s="71">
        <v>1.63</v>
      </c>
      <c r="N43" s="71">
        <v>0</v>
      </c>
      <c r="O43" s="27">
        <f t="shared" si="8"/>
        <v>4</v>
      </c>
      <c r="P43" s="28">
        <f>O43-M43</f>
        <v>2.37</v>
      </c>
      <c r="Q43" s="45"/>
      <c r="R43" s="85">
        <v>0.553</v>
      </c>
      <c r="S43" s="86">
        <f t="shared" si="9"/>
        <v>2.183</v>
      </c>
      <c r="T43" s="86">
        <f t="shared" si="10"/>
        <v>0</v>
      </c>
      <c r="U43" s="87">
        <f t="shared" si="11"/>
        <v>0</v>
      </c>
      <c r="V43" s="86">
        <f t="shared" si="12"/>
        <v>2.183</v>
      </c>
      <c r="W43" s="86">
        <v>0</v>
      </c>
      <c r="X43" s="88">
        <f t="shared" si="13"/>
        <v>4</v>
      </c>
      <c r="Y43" s="86">
        <f t="shared" si="14"/>
        <v>1.8170000000000002</v>
      </c>
      <c r="Z43" s="45"/>
    </row>
    <row r="44" spans="1:26" ht="18" customHeight="1">
      <c r="A44" s="46"/>
      <c r="B44" s="47" t="s">
        <v>17</v>
      </c>
      <c r="C44" s="80">
        <v>137.3</v>
      </c>
      <c r="D44" s="89">
        <f>SUM(D28:I43)</f>
        <v>137.29999999999995</v>
      </c>
      <c r="E44" s="90"/>
      <c r="F44" s="90"/>
      <c r="G44" s="90"/>
      <c r="H44" s="90"/>
      <c r="I44" s="91"/>
      <c r="J44" s="48">
        <f>SUM(J28:J43)</f>
        <v>17.689</v>
      </c>
      <c r="K44" s="117">
        <v>0</v>
      </c>
      <c r="L44" s="117"/>
      <c r="M44" s="48">
        <f>SUM(M28:M43)</f>
        <v>17.689</v>
      </c>
      <c r="N44" s="48">
        <f>SUM(N28:N43)</f>
        <v>0</v>
      </c>
      <c r="O44" s="48">
        <f>SUM(O28:O43)</f>
        <v>64.1</v>
      </c>
      <c r="P44" s="49">
        <f>SUM(P28:P43)</f>
        <v>46.411</v>
      </c>
      <c r="Q44" s="42"/>
      <c r="R44" s="63"/>
      <c r="S44" s="42"/>
      <c r="T44" s="42"/>
      <c r="U44" s="42"/>
      <c r="V44" s="40"/>
      <c r="W44" s="40"/>
      <c r="X44" s="40"/>
      <c r="Y44" s="40"/>
      <c r="Z44" s="40"/>
    </row>
    <row r="45" spans="1:26" s="7" customFormat="1" ht="15.75" customHeight="1">
      <c r="A45" s="33"/>
      <c r="B45" s="34" t="s">
        <v>98</v>
      </c>
      <c r="C45" s="35"/>
      <c r="D45" s="89"/>
      <c r="E45" s="90"/>
      <c r="F45" s="90"/>
      <c r="G45" s="90"/>
      <c r="H45" s="90"/>
      <c r="I45" s="91"/>
      <c r="J45" s="36"/>
      <c r="K45" s="37"/>
      <c r="L45" s="39"/>
      <c r="M45" s="36"/>
      <c r="N45" s="36"/>
      <c r="O45" s="36"/>
      <c r="P45" s="37"/>
      <c r="Q45" s="38"/>
      <c r="R45" s="62"/>
      <c r="S45" s="38"/>
      <c r="T45" s="38"/>
      <c r="U45" s="38"/>
      <c r="V45" s="33"/>
      <c r="W45" s="33"/>
      <c r="X45" s="33"/>
      <c r="Y45" s="33"/>
      <c r="Z45" s="33"/>
    </row>
    <row r="46" spans="1:26" ht="18" customHeight="1">
      <c r="A46" s="40"/>
      <c r="B46" s="34" t="s">
        <v>99</v>
      </c>
      <c r="C46" s="41"/>
      <c r="D46" s="92"/>
      <c r="E46" s="93"/>
      <c r="F46" s="93"/>
      <c r="G46" s="93"/>
      <c r="H46" s="93"/>
      <c r="I46" s="94"/>
      <c r="J46" s="40"/>
      <c r="K46" s="92"/>
      <c r="L46" s="94"/>
      <c r="M46" s="40"/>
      <c r="N46" s="40"/>
      <c r="O46" s="40"/>
      <c r="P46" s="37">
        <f>P44</f>
        <v>46.411</v>
      </c>
      <c r="Q46" s="42"/>
      <c r="R46" s="63"/>
      <c r="S46" s="42"/>
      <c r="T46" s="42"/>
      <c r="U46" s="42"/>
      <c r="V46" s="40"/>
      <c r="W46" s="40"/>
      <c r="X46" s="40"/>
      <c r="Y46" s="40"/>
      <c r="Z46" s="40"/>
    </row>
    <row r="47" spans="1:26" ht="18" customHeight="1">
      <c r="A47" s="130" t="s">
        <v>76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s="6" customFormat="1" ht="18" customHeight="1">
      <c r="A48" s="128" t="s">
        <v>96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s="9" customFormat="1" ht="18" customHeight="1">
      <c r="A49" s="30" t="s">
        <v>0</v>
      </c>
      <c r="B49" s="31" t="s">
        <v>47</v>
      </c>
      <c r="C49" s="27" t="s">
        <v>111</v>
      </c>
      <c r="D49" s="26" t="s">
        <v>119</v>
      </c>
      <c r="E49" s="50">
        <v>10</v>
      </c>
      <c r="F49" s="26" t="s">
        <v>120</v>
      </c>
      <c r="G49" s="50">
        <v>10</v>
      </c>
      <c r="H49" s="26" t="s">
        <v>121</v>
      </c>
      <c r="I49" s="27">
        <v>4</v>
      </c>
      <c r="J49" s="71">
        <v>5.277</v>
      </c>
      <c r="K49" s="111">
        <v>0</v>
      </c>
      <c r="L49" s="112"/>
      <c r="M49" s="71">
        <v>5.277</v>
      </c>
      <c r="N49" s="52">
        <v>0</v>
      </c>
      <c r="O49" s="27">
        <f>MIN(D49:G49)</f>
        <v>10</v>
      </c>
      <c r="P49" s="51">
        <f>O49-M49</f>
        <v>4.723</v>
      </c>
      <c r="Q49" s="45"/>
      <c r="R49" s="85">
        <v>1.529</v>
      </c>
      <c r="S49" s="86">
        <f aca="true" t="shared" si="16" ref="S49:S61">J49+R49</f>
        <v>6.806</v>
      </c>
      <c r="T49" s="86">
        <f aca="true" t="shared" si="17" ref="T49:T61">K49</f>
        <v>0</v>
      </c>
      <c r="U49" s="87">
        <f aca="true" t="shared" si="18" ref="U49:U61">L49</f>
        <v>0</v>
      </c>
      <c r="V49" s="86">
        <f aca="true" t="shared" si="19" ref="V49:V61">S49-T49</f>
        <v>6.806</v>
      </c>
      <c r="W49" s="86">
        <v>0</v>
      </c>
      <c r="X49" s="88">
        <f aca="true" t="shared" si="20" ref="X49:X61">O49</f>
        <v>10</v>
      </c>
      <c r="Y49" s="86">
        <f aca="true" t="shared" si="21" ref="Y49:Y61">X49-V49</f>
        <v>3.194</v>
      </c>
      <c r="Z49" s="45"/>
    </row>
    <row r="50" spans="1:26" s="9" customFormat="1" ht="18" customHeight="1">
      <c r="A50" s="30" t="s">
        <v>1</v>
      </c>
      <c r="B50" s="31" t="s">
        <v>48</v>
      </c>
      <c r="C50" s="27" t="s">
        <v>90</v>
      </c>
      <c r="D50" s="26" t="s">
        <v>119</v>
      </c>
      <c r="E50" s="50">
        <v>6.3</v>
      </c>
      <c r="F50" s="26" t="s">
        <v>120</v>
      </c>
      <c r="G50" s="50">
        <v>6.3</v>
      </c>
      <c r="H50" s="26" t="s">
        <v>118</v>
      </c>
      <c r="I50" s="26" t="s">
        <v>118</v>
      </c>
      <c r="J50" s="71">
        <v>0.344</v>
      </c>
      <c r="K50" s="111">
        <v>0</v>
      </c>
      <c r="L50" s="112"/>
      <c r="M50" s="71">
        <v>0.344</v>
      </c>
      <c r="N50" s="52">
        <v>0</v>
      </c>
      <c r="O50" s="27">
        <f aca="true" t="shared" si="22" ref="O50:O61">MIN(D50:I50)</f>
        <v>6.3</v>
      </c>
      <c r="P50" s="51">
        <f aca="true" t="shared" si="23" ref="P50:P61">O50-M50</f>
        <v>5.9559999999999995</v>
      </c>
      <c r="Q50" s="45"/>
      <c r="R50" s="85">
        <v>5.507</v>
      </c>
      <c r="S50" s="86">
        <f t="shared" si="16"/>
        <v>5.851</v>
      </c>
      <c r="T50" s="86">
        <f t="shared" si="17"/>
        <v>0</v>
      </c>
      <c r="U50" s="87">
        <f t="shared" si="18"/>
        <v>0</v>
      </c>
      <c r="V50" s="86">
        <f t="shared" si="19"/>
        <v>5.851</v>
      </c>
      <c r="W50" s="86">
        <v>0</v>
      </c>
      <c r="X50" s="88">
        <f t="shared" si="20"/>
        <v>6.3</v>
      </c>
      <c r="Y50" s="86">
        <f t="shared" si="21"/>
        <v>0.44899999999999984</v>
      </c>
      <c r="Z50" s="45"/>
    </row>
    <row r="51" spans="1:26" s="9" customFormat="1" ht="18" customHeight="1">
      <c r="A51" s="30" t="s">
        <v>2</v>
      </c>
      <c r="B51" s="31" t="s">
        <v>49</v>
      </c>
      <c r="C51" s="27" t="s">
        <v>90</v>
      </c>
      <c r="D51" s="26" t="s">
        <v>119</v>
      </c>
      <c r="E51" s="50">
        <v>6.3</v>
      </c>
      <c r="F51" s="26" t="s">
        <v>120</v>
      </c>
      <c r="G51" s="50">
        <v>6.3</v>
      </c>
      <c r="H51" s="26" t="s">
        <v>118</v>
      </c>
      <c r="I51" s="26" t="s">
        <v>118</v>
      </c>
      <c r="J51" s="71">
        <v>0.7</v>
      </c>
      <c r="K51" s="111">
        <v>0</v>
      </c>
      <c r="L51" s="112"/>
      <c r="M51" s="71">
        <v>0.7</v>
      </c>
      <c r="N51" s="52">
        <v>0</v>
      </c>
      <c r="O51" s="27">
        <f t="shared" si="22"/>
        <v>6.3</v>
      </c>
      <c r="P51" s="51">
        <f>O51-M51</f>
        <v>5.6</v>
      </c>
      <c r="Q51" s="45"/>
      <c r="R51" s="85">
        <v>1.105</v>
      </c>
      <c r="S51" s="86">
        <f t="shared" si="16"/>
        <v>1.805</v>
      </c>
      <c r="T51" s="86">
        <f t="shared" si="17"/>
        <v>0</v>
      </c>
      <c r="U51" s="87">
        <f t="shared" si="18"/>
        <v>0</v>
      </c>
      <c r="V51" s="86">
        <f t="shared" si="19"/>
        <v>1.805</v>
      </c>
      <c r="W51" s="86">
        <v>0</v>
      </c>
      <c r="X51" s="88">
        <f t="shared" si="20"/>
        <v>6.3</v>
      </c>
      <c r="Y51" s="86">
        <f t="shared" si="21"/>
        <v>4.495</v>
      </c>
      <c r="Z51" s="45"/>
    </row>
    <row r="52" spans="1:26" s="9" customFormat="1" ht="18" customHeight="1">
      <c r="A52" s="30" t="s">
        <v>3</v>
      </c>
      <c r="B52" s="31" t="s">
        <v>50</v>
      </c>
      <c r="C52" s="27" t="s">
        <v>90</v>
      </c>
      <c r="D52" s="26" t="s">
        <v>119</v>
      </c>
      <c r="E52" s="50">
        <v>6.3</v>
      </c>
      <c r="F52" s="26" t="s">
        <v>120</v>
      </c>
      <c r="G52" s="50">
        <v>6.3</v>
      </c>
      <c r="H52" s="26" t="s">
        <v>118</v>
      </c>
      <c r="I52" s="26" t="s">
        <v>118</v>
      </c>
      <c r="J52" s="71">
        <v>0.344</v>
      </c>
      <c r="K52" s="111">
        <v>0</v>
      </c>
      <c r="L52" s="112"/>
      <c r="M52" s="71">
        <v>0.344</v>
      </c>
      <c r="N52" s="52">
        <v>0</v>
      </c>
      <c r="O52" s="27">
        <f t="shared" si="22"/>
        <v>6.3</v>
      </c>
      <c r="P52" s="51">
        <f t="shared" si="23"/>
        <v>5.9559999999999995</v>
      </c>
      <c r="Q52" s="45"/>
      <c r="R52" s="85">
        <v>2.25</v>
      </c>
      <c r="S52" s="86">
        <f t="shared" si="16"/>
        <v>2.594</v>
      </c>
      <c r="T52" s="86">
        <f t="shared" si="17"/>
        <v>0</v>
      </c>
      <c r="U52" s="87">
        <f t="shared" si="18"/>
        <v>0</v>
      </c>
      <c r="V52" s="86">
        <f t="shared" si="19"/>
        <v>2.594</v>
      </c>
      <c r="W52" s="86">
        <v>0</v>
      </c>
      <c r="X52" s="88">
        <f t="shared" si="20"/>
        <v>6.3</v>
      </c>
      <c r="Y52" s="86">
        <f t="shared" si="21"/>
        <v>3.706</v>
      </c>
      <c r="Z52" s="45"/>
    </row>
    <row r="53" spans="1:26" s="9" customFormat="1" ht="18" customHeight="1">
      <c r="A53" s="30" t="s">
        <v>4</v>
      </c>
      <c r="B53" s="31" t="s">
        <v>51</v>
      </c>
      <c r="C53" s="27" t="s">
        <v>110</v>
      </c>
      <c r="D53" s="26" t="s">
        <v>119</v>
      </c>
      <c r="E53" s="50">
        <v>4</v>
      </c>
      <c r="F53" s="26" t="s">
        <v>120</v>
      </c>
      <c r="G53" s="50">
        <v>4</v>
      </c>
      <c r="H53" s="26" t="s">
        <v>118</v>
      </c>
      <c r="I53" s="26" t="s">
        <v>118</v>
      </c>
      <c r="J53" s="71">
        <v>1.633</v>
      </c>
      <c r="K53" s="111">
        <v>0</v>
      </c>
      <c r="L53" s="112"/>
      <c r="M53" s="71">
        <v>1.633</v>
      </c>
      <c r="N53" s="52">
        <v>0</v>
      </c>
      <c r="O53" s="27">
        <f t="shared" si="22"/>
        <v>4</v>
      </c>
      <c r="P53" s="51">
        <f t="shared" si="23"/>
        <v>2.367</v>
      </c>
      <c r="Q53" s="45"/>
      <c r="R53" s="85">
        <v>0.831</v>
      </c>
      <c r="S53" s="86">
        <f t="shared" si="16"/>
        <v>2.464</v>
      </c>
      <c r="T53" s="86">
        <f t="shared" si="17"/>
        <v>0</v>
      </c>
      <c r="U53" s="87">
        <f t="shared" si="18"/>
        <v>0</v>
      </c>
      <c r="V53" s="86">
        <f t="shared" si="19"/>
        <v>2.464</v>
      </c>
      <c r="W53" s="86">
        <v>0</v>
      </c>
      <c r="X53" s="88">
        <f t="shared" si="20"/>
        <v>4</v>
      </c>
      <c r="Y53" s="86">
        <f t="shared" si="21"/>
        <v>1.536</v>
      </c>
      <c r="Z53" s="45"/>
    </row>
    <row r="54" spans="1:26" s="9" customFormat="1" ht="18" customHeight="1">
      <c r="A54" s="30" t="s">
        <v>5</v>
      </c>
      <c r="B54" s="31" t="s">
        <v>52</v>
      </c>
      <c r="C54" s="27" t="s">
        <v>112</v>
      </c>
      <c r="D54" s="26" t="s">
        <v>119</v>
      </c>
      <c r="E54" s="50">
        <v>1.6</v>
      </c>
      <c r="F54" s="26" t="s">
        <v>120</v>
      </c>
      <c r="G54" s="50">
        <v>4</v>
      </c>
      <c r="H54" s="26" t="s">
        <v>118</v>
      </c>
      <c r="I54" s="26" t="s">
        <v>118</v>
      </c>
      <c r="J54" s="71">
        <v>0.222</v>
      </c>
      <c r="K54" s="111">
        <v>0</v>
      </c>
      <c r="L54" s="112"/>
      <c r="M54" s="71">
        <v>0.222</v>
      </c>
      <c r="N54" s="52">
        <v>0</v>
      </c>
      <c r="O54" s="27">
        <f t="shared" si="22"/>
        <v>1.6</v>
      </c>
      <c r="P54" s="51">
        <f t="shared" si="23"/>
        <v>1.3780000000000001</v>
      </c>
      <c r="Q54" s="45"/>
      <c r="R54" s="85">
        <v>0.112</v>
      </c>
      <c r="S54" s="86">
        <f t="shared" si="16"/>
        <v>0.334</v>
      </c>
      <c r="T54" s="86">
        <f t="shared" si="17"/>
        <v>0</v>
      </c>
      <c r="U54" s="87">
        <f t="shared" si="18"/>
        <v>0</v>
      </c>
      <c r="V54" s="86">
        <f t="shared" si="19"/>
        <v>0.334</v>
      </c>
      <c r="W54" s="86">
        <v>0</v>
      </c>
      <c r="X54" s="88">
        <f t="shared" si="20"/>
        <v>1.6</v>
      </c>
      <c r="Y54" s="86">
        <f t="shared" si="21"/>
        <v>1.266</v>
      </c>
      <c r="Z54" s="45"/>
    </row>
    <row r="55" spans="1:26" s="9" customFormat="1" ht="18" customHeight="1">
      <c r="A55" s="30" t="s">
        <v>6</v>
      </c>
      <c r="B55" s="31" t="s">
        <v>53</v>
      </c>
      <c r="C55" s="27" t="s">
        <v>93</v>
      </c>
      <c r="D55" s="26" t="s">
        <v>119</v>
      </c>
      <c r="E55" s="50">
        <v>2.5</v>
      </c>
      <c r="F55" s="26" t="s">
        <v>120</v>
      </c>
      <c r="G55" s="50">
        <v>1.6</v>
      </c>
      <c r="H55" s="26" t="s">
        <v>118</v>
      </c>
      <c r="I55" s="26" t="s">
        <v>118</v>
      </c>
      <c r="J55" s="71">
        <v>0.433</v>
      </c>
      <c r="K55" s="111">
        <v>0</v>
      </c>
      <c r="L55" s="112"/>
      <c r="M55" s="71">
        <v>0.433</v>
      </c>
      <c r="N55" s="52">
        <v>0</v>
      </c>
      <c r="O55" s="27">
        <f t="shared" si="22"/>
        <v>1.6</v>
      </c>
      <c r="P55" s="51">
        <f t="shared" si="23"/>
        <v>1.167</v>
      </c>
      <c r="Q55" s="45"/>
      <c r="R55" s="85">
        <v>0.127</v>
      </c>
      <c r="S55" s="86">
        <f t="shared" si="16"/>
        <v>0.56</v>
      </c>
      <c r="T55" s="86">
        <f t="shared" si="17"/>
        <v>0</v>
      </c>
      <c r="U55" s="87">
        <f t="shared" si="18"/>
        <v>0</v>
      </c>
      <c r="V55" s="86">
        <f t="shared" si="19"/>
        <v>0.56</v>
      </c>
      <c r="W55" s="86">
        <v>0</v>
      </c>
      <c r="X55" s="88">
        <f t="shared" si="20"/>
        <v>1.6</v>
      </c>
      <c r="Y55" s="86">
        <f t="shared" si="21"/>
        <v>1.04</v>
      </c>
      <c r="Z55" s="45"/>
    </row>
    <row r="56" spans="1:26" s="9" customFormat="1" ht="18" customHeight="1">
      <c r="A56" s="30" t="s">
        <v>7</v>
      </c>
      <c r="B56" s="31" t="s">
        <v>54</v>
      </c>
      <c r="C56" s="27" t="s">
        <v>113</v>
      </c>
      <c r="D56" s="26" t="s">
        <v>119</v>
      </c>
      <c r="E56" s="50">
        <v>1</v>
      </c>
      <c r="F56" s="26" t="s">
        <v>120</v>
      </c>
      <c r="G56" s="50">
        <v>1.6</v>
      </c>
      <c r="H56" s="26" t="s">
        <v>118</v>
      </c>
      <c r="I56" s="26" t="s">
        <v>118</v>
      </c>
      <c r="J56" s="71">
        <v>0.177</v>
      </c>
      <c r="K56" s="111">
        <v>0</v>
      </c>
      <c r="L56" s="112"/>
      <c r="M56" s="71">
        <v>0.177</v>
      </c>
      <c r="N56" s="52">
        <v>0</v>
      </c>
      <c r="O56" s="27">
        <f t="shared" si="22"/>
        <v>1</v>
      </c>
      <c r="P56" s="51">
        <f t="shared" si="23"/>
        <v>0.823</v>
      </c>
      <c r="Q56" s="45"/>
      <c r="R56" s="85">
        <v>0.402</v>
      </c>
      <c r="S56" s="86">
        <f t="shared" si="16"/>
        <v>0.579</v>
      </c>
      <c r="T56" s="86">
        <f t="shared" si="17"/>
        <v>0</v>
      </c>
      <c r="U56" s="87">
        <f t="shared" si="18"/>
        <v>0</v>
      </c>
      <c r="V56" s="86">
        <f t="shared" si="19"/>
        <v>0.579</v>
      </c>
      <c r="W56" s="86">
        <v>0</v>
      </c>
      <c r="X56" s="88">
        <f t="shared" si="20"/>
        <v>1</v>
      </c>
      <c r="Y56" s="86">
        <f t="shared" si="21"/>
        <v>0.42100000000000004</v>
      </c>
      <c r="Z56" s="45"/>
    </row>
    <row r="57" spans="1:26" s="9" customFormat="1" ht="18" customHeight="1">
      <c r="A57" s="30" t="s">
        <v>8</v>
      </c>
      <c r="B57" s="31" t="s">
        <v>55</v>
      </c>
      <c r="C57" s="27" t="s">
        <v>113</v>
      </c>
      <c r="D57" s="26" t="s">
        <v>119</v>
      </c>
      <c r="E57" s="50">
        <v>1</v>
      </c>
      <c r="F57" s="26" t="s">
        <v>120</v>
      </c>
      <c r="G57" s="50">
        <v>1.6</v>
      </c>
      <c r="H57" s="26" t="s">
        <v>118</v>
      </c>
      <c r="I57" s="26" t="s">
        <v>118</v>
      </c>
      <c r="J57" s="71">
        <v>0.111</v>
      </c>
      <c r="K57" s="111">
        <v>0</v>
      </c>
      <c r="L57" s="112"/>
      <c r="M57" s="71">
        <v>0.111</v>
      </c>
      <c r="N57" s="52">
        <v>0</v>
      </c>
      <c r="O57" s="27">
        <f t="shared" si="22"/>
        <v>1</v>
      </c>
      <c r="P57" s="51">
        <f t="shared" si="23"/>
        <v>0.889</v>
      </c>
      <c r="Q57" s="45"/>
      <c r="R57" s="85">
        <v>0.136</v>
      </c>
      <c r="S57" s="86">
        <f t="shared" si="16"/>
        <v>0.247</v>
      </c>
      <c r="T57" s="86">
        <f t="shared" si="17"/>
        <v>0</v>
      </c>
      <c r="U57" s="87">
        <f t="shared" si="18"/>
        <v>0</v>
      </c>
      <c r="V57" s="86">
        <f t="shared" si="19"/>
        <v>0.247</v>
      </c>
      <c r="W57" s="86">
        <v>0</v>
      </c>
      <c r="X57" s="88">
        <f t="shared" si="20"/>
        <v>1</v>
      </c>
      <c r="Y57" s="86">
        <f t="shared" si="21"/>
        <v>0.753</v>
      </c>
      <c r="Z57" s="45"/>
    </row>
    <row r="58" spans="1:26" s="9" customFormat="1" ht="18" customHeight="1">
      <c r="A58" s="30" t="s">
        <v>9</v>
      </c>
      <c r="B58" s="31" t="s">
        <v>56</v>
      </c>
      <c r="C58" s="27" t="s">
        <v>91</v>
      </c>
      <c r="D58" s="26" t="s">
        <v>119</v>
      </c>
      <c r="E58" s="50">
        <v>1.6</v>
      </c>
      <c r="F58" s="26" t="s">
        <v>120</v>
      </c>
      <c r="G58" s="50">
        <v>2.5</v>
      </c>
      <c r="H58" s="26" t="s">
        <v>118</v>
      </c>
      <c r="I58" s="26" t="s">
        <v>118</v>
      </c>
      <c r="J58" s="71">
        <v>0.288</v>
      </c>
      <c r="K58" s="111">
        <v>0</v>
      </c>
      <c r="L58" s="112"/>
      <c r="M58" s="71">
        <v>0.288</v>
      </c>
      <c r="N58" s="52">
        <v>0</v>
      </c>
      <c r="O58" s="27">
        <f>MIN(D58:I58)</f>
        <v>1.6</v>
      </c>
      <c r="P58" s="51">
        <f t="shared" si="23"/>
        <v>1.312</v>
      </c>
      <c r="Q58" s="45"/>
      <c r="R58" s="85">
        <v>0.887</v>
      </c>
      <c r="S58" s="86">
        <f t="shared" si="16"/>
        <v>1.175</v>
      </c>
      <c r="T58" s="86">
        <f t="shared" si="17"/>
        <v>0</v>
      </c>
      <c r="U58" s="87">
        <f t="shared" si="18"/>
        <v>0</v>
      </c>
      <c r="V58" s="86">
        <f t="shared" si="19"/>
        <v>1.175</v>
      </c>
      <c r="W58" s="86">
        <v>0</v>
      </c>
      <c r="X58" s="88">
        <f t="shared" si="20"/>
        <v>1.6</v>
      </c>
      <c r="Y58" s="86">
        <f t="shared" si="21"/>
        <v>0.42500000000000004</v>
      </c>
      <c r="Z58" s="45"/>
    </row>
    <row r="59" spans="1:26" s="9" customFormat="1" ht="18" customHeight="1">
      <c r="A59" s="30" t="s">
        <v>10</v>
      </c>
      <c r="B59" s="31" t="s">
        <v>57</v>
      </c>
      <c r="C59" s="27" t="s">
        <v>89</v>
      </c>
      <c r="D59" s="26" t="s">
        <v>119</v>
      </c>
      <c r="E59" s="50">
        <v>1.6</v>
      </c>
      <c r="F59" s="26" t="s">
        <v>120</v>
      </c>
      <c r="G59" s="50">
        <v>1.6</v>
      </c>
      <c r="H59" s="26" t="s">
        <v>118</v>
      </c>
      <c r="I59" s="26" t="s">
        <v>118</v>
      </c>
      <c r="J59" s="71">
        <v>0.066</v>
      </c>
      <c r="K59" s="111">
        <v>0</v>
      </c>
      <c r="L59" s="112"/>
      <c r="M59" s="71">
        <v>0.066</v>
      </c>
      <c r="N59" s="52">
        <v>0</v>
      </c>
      <c r="O59" s="27">
        <f t="shared" si="22"/>
        <v>1.6</v>
      </c>
      <c r="P59" s="51">
        <f t="shared" si="23"/>
        <v>1.534</v>
      </c>
      <c r="Q59" s="45"/>
      <c r="R59" s="85">
        <v>0.076</v>
      </c>
      <c r="S59" s="86">
        <f t="shared" si="16"/>
        <v>0.14200000000000002</v>
      </c>
      <c r="T59" s="86">
        <f t="shared" si="17"/>
        <v>0</v>
      </c>
      <c r="U59" s="87">
        <f t="shared" si="18"/>
        <v>0</v>
      </c>
      <c r="V59" s="86">
        <f t="shared" si="19"/>
        <v>0.14200000000000002</v>
      </c>
      <c r="W59" s="86">
        <v>0</v>
      </c>
      <c r="X59" s="88">
        <f t="shared" si="20"/>
        <v>1.6</v>
      </c>
      <c r="Y59" s="86">
        <f t="shared" si="21"/>
        <v>1.4580000000000002</v>
      </c>
      <c r="Z59" s="45"/>
    </row>
    <row r="60" spans="1:26" s="9" customFormat="1" ht="18" customHeight="1">
      <c r="A60" s="30" t="s">
        <v>11</v>
      </c>
      <c r="B60" s="31" t="s">
        <v>58</v>
      </c>
      <c r="C60" s="27" t="s">
        <v>106</v>
      </c>
      <c r="D60" s="26" t="s">
        <v>119</v>
      </c>
      <c r="E60" s="50">
        <v>1</v>
      </c>
      <c r="F60" s="26" t="s">
        <v>120</v>
      </c>
      <c r="G60" s="50">
        <v>2.5</v>
      </c>
      <c r="H60" s="26" t="s">
        <v>118</v>
      </c>
      <c r="I60" s="26" t="s">
        <v>118</v>
      </c>
      <c r="J60" s="71">
        <v>0.144</v>
      </c>
      <c r="K60" s="111">
        <v>0</v>
      </c>
      <c r="L60" s="112"/>
      <c r="M60" s="71">
        <v>0.144</v>
      </c>
      <c r="N60" s="52">
        <v>0</v>
      </c>
      <c r="O60" s="27">
        <f t="shared" si="22"/>
        <v>1</v>
      </c>
      <c r="P60" s="51">
        <f t="shared" si="23"/>
        <v>0.856</v>
      </c>
      <c r="Q60" s="45"/>
      <c r="R60" s="85">
        <v>0.161</v>
      </c>
      <c r="S60" s="86">
        <f t="shared" si="16"/>
        <v>0.305</v>
      </c>
      <c r="T60" s="86">
        <f t="shared" si="17"/>
        <v>0</v>
      </c>
      <c r="U60" s="87">
        <f t="shared" si="18"/>
        <v>0</v>
      </c>
      <c r="V60" s="86">
        <f t="shared" si="19"/>
        <v>0.305</v>
      </c>
      <c r="W60" s="86">
        <v>0</v>
      </c>
      <c r="X60" s="88">
        <f t="shared" si="20"/>
        <v>1</v>
      </c>
      <c r="Y60" s="86">
        <f t="shared" si="21"/>
        <v>0.6950000000000001</v>
      </c>
      <c r="Z60" s="45"/>
    </row>
    <row r="61" spans="1:26" s="9" customFormat="1" ht="18" customHeight="1">
      <c r="A61" s="30" t="s">
        <v>12</v>
      </c>
      <c r="B61" s="31" t="s">
        <v>59</v>
      </c>
      <c r="C61" s="27" t="s">
        <v>88</v>
      </c>
      <c r="D61" s="26" t="s">
        <v>119</v>
      </c>
      <c r="E61" s="50">
        <v>2.5</v>
      </c>
      <c r="F61" s="26" t="s">
        <v>120</v>
      </c>
      <c r="G61" s="50">
        <v>2.5</v>
      </c>
      <c r="H61" s="26" t="s">
        <v>118</v>
      </c>
      <c r="I61" s="26" t="s">
        <v>118</v>
      </c>
      <c r="J61" s="71">
        <v>0.222</v>
      </c>
      <c r="K61" s="111">
        <v>0</v>
      </c>
      <c r="L61" s="112"/>
      <c r="M61" s="71">
        <v>0.222</v>
      </c>
      <c r="N61" s="52">
        <v>0</v>
      </c>
      <c r="O61" s="27">
        <f t="shared" si="22"/>
        <v>2.5</v>
      </c>
      <c r="P61" s="51">
        <f t="shared" si="23"/>
        <v>2.278</v>
      </c>
      <c r="Q61" s="45"/>
      <c r="R61" s="85">
        <v>0.872</v>
      </c>
      <c r="S61" s="86">
        <f t="shared" si="16"/>
        <v>1.094</v>
      </c>
      <c r="T61" s="86">
        <f t="shared" si="17"/>
        <v>0</v>
      </c>
      <c r="U61" s="87">
        <f t="shared" si="18"/>
        <v>0</v>
      </c>
      <c r="V61" s="86">
        <f t="shared" si="19"/>
        <v>1.094</v>
      </c>
      <c r="W61" s="86">
        <v>0</v>
      </c>
      <c r="X61" s="88">
        <f t="shared" si="20"/>
        <v>2.5</v>
      </c>
      <c r="Y61" s="86">
        <f t="shared" si="21"/>
        <v>1.406</v>
      </c>
      <c r="Z61" s="45"/>
    </row>
    <row r="62" spans="1:26" ht="18" customHeight="1">
      <c r="A62" s="53"/>
      <c r="B62" s="47" t="s">
        <v>17</v>
      </c>
      <c r="C62" s="80">
        <v>100.5</v>
      </c>
      <c r="D62" s="100">
        <f>SUM(D49:I61)</f>
        <v>100.49999999999994</v>
      </c>
      <c r="E62" s="101"/>
      <c r="F62" s="101"/>
      <c r="G62" s="101"/>
      <c r="H62" s="101"/>
      <c r="I62" s="102"/>
      <c r="J62" s="36">
        <f>SUM(J49:J61)</f>
        <v>9.961000000000002</v>
      </c>
      <c r="K62" s="121">
        <v>0</v>
      </c>
      <c r="L62" s="122"/>
      <c r="M62" s="36">
        <f>SUM(M49:M61)</f>
        <v>9.961000000000002</v>
      </c>
      <c r="N62" s="36">
        <f>SUM(N49:N61)</f>
        <v>0</v>
      </c>
      <c r="O62" s="36">
        <f>SUM(O49:O61)</f>
        <v>44.80000000000001</v>
      </c>
      <c r="P62" s="37">
        <f>SUM(P49:P61)</f>
        <v>34.839</v>
      </c>
      <c r="Q62" s="42"/>
      <c r="R62" s="63"/>
      <c r="S62" s="42"/>
      <c r="T62" s="42"/>
      <c r="U62" s="42"/>
      <c r="V62" s="40"/>
      <c r="W62" s="40"/>
      <c r="X62" s="40"/>
      <c r="Y62" s="40"/>
      <c r="Z62" s="40"/>
    </row>
    <row r="63" spans="1:26" s="7" customFormat="1" ht="15.75" customHeight="1">
      <c r="A63" s="33"/>
      <c r="B63" s="34" t="s">
        <v>98</v>
      </c>
      <c r="C63" s="35"/>
      <c r="D63" s="89"/>
      <c r="E63" s="90"/>
      <c r="F63" s="90"/>
      <c r="G63" s="90"/>
      <c r="H63" s="90"/>
      <c r="I63" s="91"/>
      <c r="J63" s="36"/>
      <c r="K63" s="37"/>
      <c r="L63" s="39"/>
      <c r="M63" s="36"/>
      <c r="N63" s="36"/>
      <c r="O63" s="36"/>
      <c r="P63" s="37"/>
      <c r="Q63" s="38"/>
      <c r="R63" s="62"/>
      <c r="S63" s="38"/>
      <c r="T63" s="38"/>
      <c r="U63" s="38"/>
      <c r="V63" s="33"/>
      <c r="W63" s="33"/>
      <c r="X63" s="33"/>
      <c r="Y63" s="33"/>
      <c r="Z63" s="33"/>
    </row>
    <row r="64" spans="1:26" ht="18" customHeight="1">
      <c r="A64" s="40"/>
      <c r="B64" s="34" t="s">
        <v>99</v>
      </c>
      <c r="C64" s="41"/>
      <c r="D64" s="92"/>
      <c r="E64" s="93"/>
      <c r="F64" s="93"/>
      <c r="G64" s="93"/>
      <c r="H64" s="93"/>
      <c r="I64" s="94"/>
      <c r="J64" s="40"/>
      <c r="K64" s="92"/>
      <c r="L64" s="94"/>
      <c r="M64" s="40"/>
      <c r="N64" s="40"/>
      <c r="O64" s="40"/>
      <c r="P64" s="37">
        <f>P62</f>
        <v>34.839</v>
      </c>
      <c r="Q64" s="42"/>
      <c r="R64" s="63"/>
      <c r="S64" s="42"/>
      <c r="T64" s="42"/>
      <c r="U64" s="42"/>
      <c r="V64" s="40"/>
      <c r="W64" s="40"/>
      <c r="X64" s="40"/>
      <c r="Y64" s="40"/>
      <c r="Z64" s="40"/>
    </row>
    <row r="65" spans="1:26" ht="18" customHeight="1">
      <c r="A65" s="137" t="s">
        <v>75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s="6" customFormat="1" ht="18" customHeight="1">
      <c r="A66" s="128" t="s">
        <v>97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s="8" customFormat="1" ht="18" customHeight="1">
      <c r="A67" s="30" t="s">
        <v>0</v>
      </c>
      <c r="B67" s="31" t="s">
        <v>66</v>
      </c>
      <c r="C67" s="82">
        <v>2.5</v>
      </c>
      <c r="D67" s="26" t="s">
        <v>119</v>
      </c>
      <c r="E67" s="54">
        <v>2.5</v>
      </c>
      <c r="F67" s="26" t="s">
        <v>118</v>
      </c>
      <c r="G67" s="26" t="s">
        <v>118</v>
      </c>
      <c r="H67" s="26" t="s">
        <v>118</v>
      </c>
      <c r="I67" s="26" t="s">
        <v>118</v>
      </c>
      <c r="J67" s="71">
        <v>0.266</v>
      </c>
      <c r="K67" s="111">
        <v>0</v>
      </c>
      <c r="L67" s="112"/>
      <c r="M67" s="55">
        <v>0.266</v>
      </c>
      <c r="N67" s="56">
        <v>0</v>
      </c>
      <c r="O67" s="27">
        <f>MIN(D67:I67)</f>
        <v>2.5</v>
      </c>
      <c r="P67" s="51">
        <f aca="true" t="shared" si="24" ref="P67:P82">O67-M67</f>
        <v>2.234</v>
      </c>
      <c r="Q67" s="45"/>
      <c r="R67" s="85">
        <v>0.022</v>
      </c>
      <c r="S67" s="86">
        <f>J67+R67</f>
        <v>0.28800000000000003</v>
      </c>
      <c r="T67" s="86">
        <f aca="true" t="shared" si="25" ref="T67:U69">K67</f>
        <v>0</v>
      </c>
      <c r="U67" s="87">
        <f t="shared" si="25"/>
        <v>0</v>
      </c>
      <c r="V67" s="86">
        <f>S67-T67</f>
        <v>0.28800000000000003</v>
      </c>
      <c r="W67" s="86">
        <v>0</v>
      </c>
      <c r="X67" s="88">
        <f>O67</f>
        <v>2.5</v>
      </c>
      <c r="Y67" s="86">
        <f>X67-V67</f>
        <v>2.2119999999999997</v>
      </c>
      <c r="Z67" s="45"/>
    </row>
    <row r="68" spans="1:26" s="8" customFormat="1" ht="18" customHeight="1">
      <c r="A68" s="30" t="s">
        <v>1</v>
      </c>
      <c r="B68" s="32" t="s">
        <v>67</v>
      </c>
      <c r="C68" s="82">
        <v>2.5</v>
      </c>
      <c r="D68" s="26" t="s">
        <v>119</v>
      </c>
      <c r="E68" s="54">
        <v>2.5</v>
      </c>
      <c r="F68" s="26" t="s">
        <v>118</v>
      </c>
      <c r="G68" s="26" t="s">
        <v>118</v>
      </c>
      <c r="H68" s="26" t="s">
        <v>118</v>
      </c>
      <c r="I68" s="26" t="s">
        <v>118</v>
      </c>
      <c r="J68" s="71">
        <v>0</v>
      </c>
      <c r="K68" s="111">
        <v>0</v>
      </c>
      <c r="L68" s="112"/>
      <c r="M68" s="55">
        <v>0</v>
      </c>
      <c r="N68" s="56">
        <v>0</v>
      </c>
      <c r="O68" s="27">
        <f>MIN(D68:I68)</f>
        <v>2.5</v>
      </c>
      <c r="P68" s="51">
        <f t="shared" si="24"/>
        <v>2.5</v>
      </c>
      <c r="Q68" s="45"/>
      <c r="R68" s="85">
        <v>0.034</v>
      </c>
      <c r="S68" s="86">
        <f>J68+R68</f>
        <v>0.034</v>
      </c>
      <c r="T68" s="86">
        <f t="shared" si="25"/>
        <v>0</v>
      </c>
      <c r="U68" s="87">
        <f t="shared" si="25"/>
        <v>0</v>
      </c>
      <c r="V68" s="86">
        <f>S68-T68</f>
        <v>0.034</v>
      </c>
      <c r="W68" s="86">
        <v>0</v>
      </c>
      <c r="X68" s="88">
        <f>O68</f>
        <v>2.5</v>
      </c>
      <c r="Y68" s="86">
        <f>X68-V68</f>
        <v>2.466</v>
      </c>
      <c r="Z68" s="45"/>
    </row>
    <row r="69" spans="1:26" s="8" customFormat="1" ht="18" customHeight="1">
      <c r="A69" s="30" t="s">
        <v>2</v>
      </c>
      <c r="B69" s="31" t="s">
        <v>68</v>
      </c>
      <c r="C69" s="82">
        <v>1</v>
      </c>
      <c r="D69" s="26" t="s">
        <v>119</v>
      </c>
      <c r="E69" s="54">
        <v>1</v>
      </c>
      <c r="F69" s="26" t="s">
        <v>118</v>
      </c>
      <c r="G69" s="26" t="s">
        <v>118</v>
      </c>
      <c r="H69" s="26" t="s">
        <v>118</v>
      </c>
      <c r="I69" s="26" t="s">
        <v>118</v>
      </c>
      <c r="J69" s="71">
        <v>0.311</v>
      </c>
      <c r="K69" s="111">
        <v>0</v>
      </c>
      <c r="L69" s="112"/>
      <c r="M69" s="55">
        <v>0.311</v>
      </c>
      <c r="N69" s="56">
        <v>0</v>
      </c>
      <c r="O69" s="27">
        <f>MIN(D69:I69)</f>
        <v>1</v>
      </c>
      <c r="P69" s="51">
        <f t="shared" si="24"/>
        <v>0.6890000000000001</v>
      </c>
      <c r="Q69" s="45"/>
      <c r="R69" s="85">
        <v>0</v>
      </c>
      <c r="S69" s="86">
        <f>J69+R69</f>
        <v>0.311</v>
      </c>
      <c r="T69" s="86">
        <f t="shared" si="25"/>
        <v>0</v>
      </c>
      <c r="U69" s="87">
        <f t="shared" si="25"/>
        <v>0</v>
      </c>
      <c r="V69" s="86">
        <f>S69-T69</f>
        <v>0.311</v>
      </c>
      <c r="W69" s="86">
        <v>0</v>
      </c>
      <c r="X69" s="88">
        <f>O69</f>
        <v>1</v>
      </c>
      <c r="Y69" s="86">
        <f>X69-V69</f>
        <v>0.6890000000000001</v>
      </c>
      <c r="Z69" s="45"/>
    </row>
    <row r="70" spans="1:26" s="6" customFormat="1" ht="18" customHeight="1">
      <c r="A70" s="128" t="s">
        <v>96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6"/>
    </row>
    <row r="71" spans="1:26" s="9" customFormat="1" ht="18" customHeight="1">
      <c r="A71" s="146" t="s">
        <v>3</v>
      </c>
      <c r="B71" s="147" t="s">
        <v>60</v>
      </c>
      <c r="C71" s="68" t="s">
        <v>114</v>
      </c>
      <c r="D71" s="72" t="s">
        <v>119</v>
      </c>
      <c r="E71" s="148">
        <v>25</v>
      </c>
      <c r="F71" s="72" t="s">
        <v>120</v>
      </c>
      <c r="G71" s="148">
        <v>25</v>
      </c>
      <c r="H71" s="72" t="s">
        <v>122</v>
      </c>
      <c r="I71" s="58">
        <v>63</v>
      </c>
      <c r="J71" s="72">
        <v>19.61</v>
      </c>
      <c r="K71" s="149">
        <v>0</v>
      </c>
      <c r="L71" s="150"/>
      <c r="M71" s="151">
        <v>19.61</v>
      </c>
      <c r="N71" s="152">
        <v>0</v>
      </c>
      <c r="O71" s="58">
        <f aca="true" t="shared" si="26" ref="O71:O82">MIN(D71:I71)</f>
        <v>25</v>
      </c>
      <c r="P71" s="153">
        <f>O71-M71</f>
        <v>5.390000000000001</v>
      </c>
      <c r="Q71" s="144"/>
      <c r="R71" s="145">
        <v>7.264</v>
      </c>
      <c r="S71" s="77">
        <f aca="true" t="shared" si="27" ref="S71:S82">J71+R71</f>
        <v>26.874</v>
      </c>
      <c r="T71" s="77">
        <f aca="true" t="shared" si="28" ref="T71:T82">K71</f>
        <v>0</v>
      </c>
      <c r="U71" s="78">
        <f aca="true" t="shared" si="29" ref="U71:U82">L71</f>
        <v>0</v>
      </c>
      <c r="V71" s="77">
        <f aca="true" t="shared" si="30" ref="V71:V82">S71-T71</f>
        <v>26.874</v>
      </c>
      <c r="W71" s="77">
        <v>0</v>
      </c>
      <c r="X71" s="79">
        <f aca="true" t="shared" si="31" ref="X71:X82">O71</f>
        <v>25</v>
      </c>
      <c r="Y71" s="77">
        <f aca="true" t="shared" si="32" ref="Y71:Y82">X71-V71</f>
        <v>-1.8739999999999988</v>
      </c>
      <c r="Z71" s="144"/>
    </row>
    <row r="72" spans="1:26" s="9" customFormat="1" ht="18" customHeight="1">
      <c r="A72" s="146" t="s">
        <v>4</v>
      </c>
      <c r="B72" s="147" t="s">
        <v>61</v>
      </c>
      <c r="C72" s="58" t="s">
        <v>115</v>
      </c>
      <c r="D72" s="72" t="s">
        <v>119</v>
      </c>
      <c r="E72" s="148">
        <v>10</v>
      </c>
      <c r="F72" s="72" t="s">
        <v>120</v>
      </c>
      <c r="G72" s="148">
        <v>6.3</v>
      </c>
      <c r="H72" s="72" t="s">
        <v>118</v>
      </c>
      <c r="I72" s="72" t="s">
        <v>118</v>
      </c>
      <c r="J72" s="72">
        <v>4.8</v>
      </c>
      <c r="K72" s="149">
        <v>0</v>
      </c>
      <c r="L72" s="150"/>
      <c r="M72" s="151">
        <v>4.8</v>
      </c>
      <c r="N72" s="152">
        <v>0</v>
      </c>
      <c r="O72" s="58">
        <f t="shared" si="26"/>
        <v>6.3</v>
      </c>
      <c r="P72" s="153">
        <f t="shared" si="24"/>
        <v>1.5</v>
      </c>
      <c r="Q72" s="144"/>
      <c r="R72" s="145">
        <v>3.989</v>
      </c>
      <c r="S72" s="77">
        <f t="shared" si="27"/>
        <v>8.789</v>
      </c>
      <c r="T72" s="77">
        <f t="shared" si="28"/>
        <v>0</v>
      </c>
      <c r="U72" s="78">
        <f t="shared" si="29"/>
        <v>0</v>
      </c>
      <c r="V72" s="77">
        <f t="shared" si="30"/>
        <v>8.789</v>
      </c>
      <c r="W72" s="77">
        <v>0</v>
      </c>
      <c r="X72" s="79">
        <f t="shared" si="31"/>
        <v>6.3</v>
      </c>
      <c r="Y72" s="77">
        <f t="shared" si="32"/>
        <v>-2.489</v>
      </c>
      <c r="Z72" s="144"/>
    </row>
    <row r="73" spans="1:26" s="9" customFormat="1" ht="18" customHeight="1">
      <c r="A73" s="30" t="s">
        <v>5</v>
      </c>
      <c r="B73" s="31" t="s">
        <v>62</v>
      </c>
      <c r="C73" s="27" t="s">
        <v>90</v>
      </c>
      <c r="D73" s="71" t="s">
        <v>119</v>
      </c>
      <c r="E73" s="54">
        <v>6.3</v>
      </c>
      <c r="F73" s="71" t="s">
        <v>120</v>
      </c>
      <c r="G73" s="54">
        <v>6.3</v>
      </c>
      <c r="H73" s="71" t="s">
        <v>118</v>
      </c>
      <c r="I73" s="71" t="s">
        <v>118</v>
      </c>
      <c r="J73" s="71">
        <v>0.888</v>
      </c>
      <c r="K73" s="111">
        <v>0</v>
      </c>
      <c r="L73" s="112"/>
      <c r="M73" s="55">
        <v>0.888</v>
      </c>
      <c r="N73" s="56">
        <v>0</v>
      </c>
      <c r="O73" s="27">
        <f t="shared" si="26"/>
        <v>6.3</v>
      </c>
      <c r="P73" s="84">
        <f t="shared" si="24"/>
        <v>5.412</v>
      </c>
      <c r="Q73" s="45"/>
      <c r="R73" s="85">
        <v>4.455</v>
      </c>
      <c r="S73" s="86">
        <f t="shared" si="27"/>
        <v>5.343</v>
      </c>
      <c r="T73" s="86">
        <f t="shared" si="28"/>
        <v>0</v>
      </c>
      <c r="U73" s="87">
        <f t="shared" si="29"/>
        <v>0</v>
      </c>
      <c r="V73" s="86">
        <f t="shared" si="30"/>
        <v>5.343</v>
      </c>
      <c r="W73" s="86">
        <v>0</v>
      </c>
      <c r="X73" s="88">
        <f t="shared" si="31"/>
        <v>6.3</v>
      </c>
      <c r="Y73" s="86">
        <f t="shared" si="32"/>
        <v>0.9569999999999999</v>
      </c>
      <c r="Z73" s="45"/>
    </row>
    <row r="74" spans="1:26" s="9" customFormat="1" ht="18" customHeight="1">
      <c r="A74" s="30" t="s">
        <v>6</v>
      </c>
      <c r="B74" s="31" t="s">
        <v>63</v>
      </c>
      <c r="C74" s="27">
        <v>2.5</v>
      </c>
      <c r="D74" s="71" t="s">
        <v>119</v>
      </c>
      <c r="E74" s="54">
        <v>2.5</v>
      </c>
      <c r="F74" s="71" t="s">
        <v>120</v>
      </c>
      <c r="G74" s="54"/>
      <c r="H74" s="71" t="s">
        <v>118</v>
      </c>
      <c r="I74" s="71" t="s">
        <v>118</v>
      </c>
      <c r="J74" s="71">
        <v>0.411</v>
      </c>
      <c r="K74" s="111">
        <v>0</v>
      </c>
      <c r="L74" s="112"/>
      <c r="M74" s="55">
        <v>0.411</v>
      </c>
      <c r="N74" s="56">
        <v>0</v>
      </c>
      <c r="O74" s="27">
        <f t="shared" si="26"/>
        <v>2.5</v>
      </c>
      <c r="P74" s="84">
        <f t="shared" si="24"/>
        <v>2.089</v>
      </c>
      <c r="Q74" s="45"/>
      <c r="R74" s="85">
        <v>0.325</v>
      </c>
      <c r="S74" s="86">
        <f t="shared" si="27"/>
        <v>0.736</v>
      </c>
      <c r="T74" s="86">
        <f t="shared" si="28"/>
        <v>0</v>
      </c>
      <c r="U74" s="87">
        <f t="shared" si="29"/>
        <v>0</v>
      </c>
      <c r="V74" s="86">
        <f t="shared" si="30"/>
        <v>0.736</v>
      </c>
      <c r="W74" s="86">
        <v>0</v>
      </c>
      <c r="X74" s="88">
        <f t="shared" si="31"/>
        <v>2.5</v>
      </c>
      <c r="Y74" s="86">
        <f t="shared" si="32"/>
        <v>1.764</v>
      </c>
      <c r="Z74" s="45"/>
    </row>
    <row r="75" spans="1:26" s="9" customFormat="1" ht="18" customHeight="1">
      <c r="A75" s="30" t="s">
        <v>7</v>
      </c>
      <c r="B75" s="31" t="s">
        <v>64</v>
      </c>
      <c r="C75" s="27" t="s">
        <v>90</v>
      </c>
      <c r="D75" s="71" t="s">
        <v>119</v>
      </c>
      <c r="E75" s="54">
        <v>6.3</v>
      </c>
      <c r="F75" s="71" t="s">
        <v>120</v>
      </c>
      <c r="G75" s="54">
        <v>6.3</v>
      </c>
      <c r="H75" s="71" t="s">
        <v>118</v>
      </c>
      <c r="I75" s="71" t="s">
        <v>118</v>
      </c>
      <c r="J75" s="71">
        <v>1.2</v>
      </c>
      <c r="K75" s="111">
        <v>0</v>
      </c>
      <c r="L75" s="112"/>
      <c r="M75" s="55">
        <v>1.2</v>
      </c>
      <c r="N75" s="56">
        <v>0</v>
      </c>
      <c r="O75" s="27">
        <f t="shared" si="26"/>
        <v>6.3</v>
      </c>
      <c r="P75" s="84">
        <f t="shared" si="24"/>
        <v>5.1</v>
      </c>
      <c r="Q75" s="45"/>
      <c r="R75" s="85">
        <v>2.563</v>
      </c>
      <c r="S75" s="86">
        <f t="shared" si="27"/>
        <v>3.763</v>
      </c>
      <c r="T75" s="86">
        <f t="shared" si="28"/>
        <v>0</v>
      </c>
      <c r="U75" s="87">
        <f t="shared" si="29"/>
        <v>0</v>
      </c>
      <c r="V75" s="86">
        <f t="shared" si="30"/>
        <v>3.763</v>
      </c>
      <c r="W75" s="86">
        <v>0</v>
      </c>
      <c r="X75" s="88">
        <f t="shared" si="31"/>
        <v>6.3</v>
      </c>
      <c r="Y75" s="86">
        <f t="shared" si="32"/>
        <v>2.537</v>
      </c>
      <c r="Z75" s="45"/>
    </row>
    <row r="76" spans="1:26" s="9" customFormat="1" ht="18" customHeight="1">
      <c r="A76" s="30" t="s">
        <v>8</v>
      </c>
      <c r="B76" s="31" t="s">
        <v>65</v>
      </c>
      <c r="C76" s="27" t="s">
        <v>105</v>
      </c>
      <c r="D76" s="71" t="s">
        <v>119</v>
      </c>
      <c r="E76" s="54">
        <v>10</v>
      </c>
      <c r="F76" s="71" t="s">
        <v>120</v>
      </c>
      <c r="G76" s="54">
        <v>10</v>
      </c>
      <c r="H76" s="71" t="s">
        <v>118</v>
      </c>
      <c r="I76" s="71" t="s">
        <v>118</v>
      </c>
      <c r="J76" s="71">
        <v>0.444</v>
      </c>
      <c r="K76" s="111">
        <v>0</v>
      </c>
      <c r="L76" s="112"/>
      <c r="M76" s="55">
        <v>0.444</v>
      </c>
      <c r="N76" s="56">
        <v>0</v>
      </c>
      <c r="O76" s="27">
        <f t="shared" si="26"/>
        <v>10</v>
      </c>
      <c r="P76" s="84">
        <f t="shared" si="24"/>
        <v>9.556</v>
      </c>
      <c r="Q76" s="45"/>
      <c r="R76" s="85">
        <v>0.011</v>
      </c>
      <c r="S76" s="86">
        <f t="shared" si="27"/>
        <v>0.455</v>
      </c>
      <c r="T76" s="86">
        <f t="shared" si="28"/>
        <v>0</v>
      </c>
      <c r="U76" s="87">
        <f t="shared" si="29"/>
        <v>0</v>
      </c>
      <c r="V76" s="86">
        <f t="shared" si="30"/>
        <v>0.455</v>
      </c>
      <c r="W76" s="86">
        <v>0</v>
      </c>
      <c r="X76" s="88">
        <f t="shared" si="31"/>
        <v>10</v>
      </c>
      <c r="Y76" s="86">
        <f t="shared" si="32"/>
        <v>9.545</v>
      </c>
      <c r="Z76" s="45"/>
    </row>
    <row r="77" spans="1:26" s="9" customFormat="1" ht="18" customHeight="1">
      <c r="A77" s="30" t="s">
        <v>9</v>
      </c>
      <c r="B77" s="31" t="s">
        <v>69</v>
      </c>
      <c r="C77" s="27" t="s">
        <v>91</v>
      </c>
      <c r="D77" s="71" t="s">
        <v>119</v>
      </c>
      <c r="E77" s="54">
        <v>1.6</v>
      </c>
      <c r="F77" s="71" t="s">
        <v>120</v>
      </c>
      <c r="G77" s="54">
        <v>2.5</v>
      </c>
      <c r="H77" s="71" t="s">
        <v>118</v>
      </c>
      <c r="I77" s="71" t="s">
        <v>118</v>
      </c>
      <c r="J77" s="71">
        <v>0.222</v>
      </c>
      <c r="K77" s="111">
        <v>0</v>
      </c>
      <c r="L77" s="112"/>
      <c r="M77" s="55">
        <v>0.222</v>
      </c>
      <c r="N77" s="56">
        <v>0</v>
      </c>
      <c r="O77" s="27">
        <f t="shared" si="26"/>
        <v>1.6</v>
      </c>
      <c r="P77" s="84">
        <f t="shared" si="24"/>
        <v>1.3780000000000001</v>
      </c>
      <c r="Q77" s="45"/>
      <c r="R77" s="85">
        <v>0.101</v>
      </c>
      <c r="S77" s="86">
        <f t="shared" si="27"/>
        <v>0.323</v>
      </c>
      <c r="T77" s="86">
        <f t="shared" si="28"/>
        <v>0</v>
      </c>
      <c r="U77" s="87">
        <f t="shared" si="29"/>
        <v>0</v>
      </c>
      <c r="V77" s="86">
        <f t="shared" si="30"/>
        <v>0.323</v>
      </c>
      <c r="W77" s="86">
        <v>0</v>
      </c>
      <c r="X77" s="88">
        <f t="shared" si="31"/>
        <v>1.6</v>
      </c>
      <c r="Y77" s="86">
        <f t="shared" si="32"/>
        <v>1.2770000000000001</v>
      </c>
      <c r="Z77" s="45"/>
    </row>
    <row r="78" spans="1:26" s="9" customFormat="1" ht="18" customHeight="1">
      <c r="A78" s="30" t="s">
        <v>10</v>
      </c>
      <c r="B78" s="31" t="s">
        <v>70</v>
      </c>
      <c r="C78" s="27" t="s">
        <v>89</v>
      </c>
      <c r="D78" s="71" t="s">
        <v>119</v>
      </c>
      <c r="E78" s="54">
        <v>1.6</v>
      </c>
      <c r="F78" s="71" t="s">
        <v>120</v>
      </c>
      <c r="G78" s="54">
        <v>1.6</v>
      </c>
      <c r="H78" s="71" t="s">
        <v>118</v>
      </c>
      <c r="I78" s="71" t="s">
        <v>118</v>
      </c>
      <c r="J78" s="71">
        <v>0.244</v>
      </c>
      <c r="K78" s="111">
        <v>0</v>
      </c>
      <c r="L78" s="112"/>
      <c r="M78" s="55">
        <v>0.244</v>
      </c>
      <c r="N78" s="56">
        <v>0</v>
      </c>
      <c r="O78" s="27">
        <f t="shared" si="26"/>
        <v>1.6</v>
      </c>
      <c r="P78" s="84">
        <f t="shared" si="24"/>
        <v>1.356</v>
      </c>
      <c r="Q78" s="45"/>
      <c r="R78" s="85">
        <v>0.1</v>
      </c>
      <c r="S78" s="86">
        <f t="shared" si="27"/>
        <v>0.344</v>
      </c>
      <c r="T78" s="86">
        <f t="shared" si="28"/>
        <v>0</v>
      </c>
      <c r="U78" s="87">
        <f t="shared" si="29"/>
        <v>0</v>
      </c>
      <c r="V78" s="86">
        <f t="shared" si="30"/>
        <v>0.344</v>
      </c>
      <c r="W78" s="86">
        <v>0</v>
      </c>
      <c r="X78" s="88">
        <f t="shared" si="31"/>
        <v>1.6</v>
      </c>
      <c r="Y78" s="86">
        <f t="shared" si="32"/>
        <v>1.2560000000000002</v>
      </c>
      <c r="Z78" s="45"/>
    </row>
    <row r="79" spans="1:26" s="9" customFormat="1" ht="18" customHeight="1">
      <c r="A79" s="30" t="s">
        <v>11</v>
      </c>
      <c r="B79" s="31" t="s">
        <v>71</v>
      </c>
      <c r="C79" s="27" t="s">
        <v>116</v>
      </c>
      <c r="D79" s="71" t="s">
        <v>119</v>
      </c>
      <c r="E79" s="54">
        <v>2.5</v>
      </c>
      <c r="F79" s="71" t="s">
        <v>120</v>
      </c>
      <c r="G79" s="54">
        <v>4</v>
      </c>
      <c r="H79" s="71" t="s">
        <v>118</v>
      </c>
      <c r="I79" s="71" t="s">
        <v>118</v>
      </c>
      <c r="J79" s="71">
        <v>0.511</v>
      </c>
      <c r="K79" s="111">
        <v>0</v>
      </c>
      <c r="L79" s="112"/>
      <c r="M79" s="55">
        <v>0.511</v>
      </c>
      <c r="N79" s="56">
        <v>0</v>
      </c>
      <c r="O79" s="27">
        <f t="shared" si="26"/>
        <v>2.5</v>
      </c>
      <c r="P79" s="84">
        <f t="shared" si="24"/>
        <v>1.9889999999999999</v>
      </c>
      <c r="Q79" s="45"/>
      <c r="R79" s="85">
        <v>0.607</v>
      </c>
      <c r="S79" s="86">
        <f t="shared" si="27"/>
        <v>1.1179999999999999</v>
      </c>
      <c r="T79" s="86">
        <f t="shared" si="28"/>
        <v>0</v>
      </c>
      <c r="U79" s="87">
        <f t="shared" si="29"/>
        <v>0</v>
      </c>
      <c r="V79" s="86">
        <f t="shared" si="30"/>
        <v>1.1179999999999999</v>
      </c>
      <c r="W79" s="86">
        <v>0</v>
      </c>
      <c r="X79" s="88">
        <f t="shared" si="31"/>
        <v>2.5</v>
      </c>
      <c r="Y79" s="86">
        <f t="shared" si="32"/>
        <v>1.3820000000000001</v>
      </c>
      <c r="Z79" s="45"/>
    </row>
    <row r="80" spans="1:26" s="9" customFormat="1" ht="18" customHeight="1">
      <c r="A80" s="30" t="s">
        <v>12</v>
      </c>
      <c r="B80" s="31" t="s">
        <v>72</v>
      </c>
      <c r="C80" s="27" t="s">
        <v>88</v>
      </c>
      <c r="D80" s="71" t="s">
        <v>119</v>
      </c>
      <c r="E80" s="54">
        <v>2.5</v>
      </c>
      <c r="F80" s="71" t="s">
        <v>120</v>
      </c>
      <c r="G80" s="54">
        <v>2.5</v>
      </c>
      <c r="H80" s="71" t="s">
        <v>118</v>
      </c>
      <c r="I80" s="71" t="s">
        <v>118</v>
      </c>
      <c r="J80" s="71">
        <v>0.166</v>
      </c>
      <c r="K80" s="111">
        <v>0</v>
      </c>
      <c r="L80" s="112"/>
      <c r="M80" s="55">
        <v>0.166</v>
      </c>
      <c r="N80" s="56">
        <v>0</v>
      </c>
      <c r="O80" s="27">
        <f t="shared" si="26"/>
        <v>2.5</v>
      </c>
      <c r="P80" s="84">
        <f t="shared" si="24"/>
        <v>2.334</v>
      </c>
      <c r="Q80" s="45"/>
      <c r="R80" s="85">
        <v>0.659</v>
      </c>
      <c r="S80" s="86">
        <f t="shared" si="27"/>
        <v>0.8250000000000001</v>
      </c>
      <c r="T80" s="86">
        <f t="shared" si="28"/>
        <v>0</v>
      </c>
      <c r="U80" s="87">
        <f t="shared" si="29"/>
        <v>0</v>
      </c>
      <c r="V80" s="86">
        <f t="shared" si="30"/>
        <v>0.8250000000000001</v>
      </c>
      <c r="W80" s="86">
        <v>0</v>
      </c>
      <c r="X80" s="88">
        <f t="shared" si="31"/>
        <v>2.5</v>
      </c>
      <c r="Y80" s="86">
        <f t="shared" si="32"/>
        <v>1.6749999999999998</v>
      </c>
      <c r="Z80" s="45"/>
    </row>
    <row r="81" spans="1:26" s="9" customFormat="1" ht="18" customHeight="1">
      <c r="A81" s="30" t="s">
        <v>13</v>
      </c>
      <c r="B81" s="31" t="s">
        <v>73</v>
      </c>
      <c r="C81" s="27" t="s">
        <v>113</v>
      </c>
      <c r="D81" s="71" t="s">
        <v>119</v>
      </c>
      <c r="E81" s="54">
        <v>1</v>
      </c>
      <c r="F81" s="71" t="s">
        <v>120</v>
      </c>
      <c r="G81" s="54">
        <v>1.6</v>
      </c>
      <c r="H81" s="71" t="s">
        <v>118</v>
      </c>
      <c r="I81" s="71" t="s">
        <v>118</v>
      </c>
      <c r="J81" s="71">
        <v>0.044</v>
      </c>
      <c r="K81" s="111">
        <v>0</v>
      </c>
      <c r="L81" s="112"/>
      <c r="M81" s="55">
        <v>0.044</v>
      </c>
      <c r="N81" s="56">
        <v>0</v>
      </c>
      <c r="O81" s="27">
        <f t="shared" si="26"/>
        <v>1</v>
      </c>
      <c r="P81" s="84">
        <f t="shared" si="24"/>
        <v>0.956</v>
      </c>
      <c r="Q81" s="45"/>
      <c r="R81" s="85">
        <v>0.003</v>
      </c>
      <c r="S81" s="86">
        <f t="shared" si="27"/>
        <v>0.047</v>
      </c>
      <c r="T81" s="86">
        <f t="shared" si="28"/>
        <v>0</v>
      </c>
      <c r="U81" s="87">
        <f t="shared" si="29"/>
        <v>0</v>
      </c>
      <c r="V81" s="86">
        <f t="shared" si="30"/>
        <v>0.047</v>
      </c>
      <c r="W81" s="86">
        <v>0</v>
      </c>
      <c r="X81" s="88">
        <f t="shared" si="31"/>
        <v>1</v>
      </c>
      <c r="Y81" s="86">
        <f t="shared" si="32"/>
        <v>0.953</v>
      </c>
      <c r="Z81" s="45"/>
    </row>
    <row r="82" spans="1:26" s="8" customFormat="1" ht="18" customHeight="1">
      <c r="A82" s="30" t="s">
        <v>14</v>
      </c>
      <c r="B82" s="31" t="s">
        <v>74</v>
      </c>
      <c r="C82" s="82" t="s">
        <v>101</v>
      </c>
      <c r="D82" s="71" t="s">
        <v>119</v>
      </c>
      <c r="E82" s="54">
        <v>1.6</v>
      </c>
      <c r="F82" s="71" t="s">
        <v>120</v>
      </c>
      <c r="G82" s="54">
        <v>1</v>
      </c>
      <c r="H82" s="71" t="s">
        <v>118</v>
      </c>
      <c r="I82" s="71" t="s">
        <v>118</v>
      </c>
      <c r="J82" s="71">
        <v>0.044</v>
      </c>
      <c r="K82" s="111">
        <v>0</v>
      </c>
      <c r="L82" s="112"/>
      <c r="M82" s="55">
        <v>0.044</v>
      </c>
      <c r="N82" s="56">
        <v>0</v>
      </c>
      <c r="O82" s="27">
        <f t="shared" si="26"/>
        <v>1</v>
      </c>
      <c r="P82" s="84">
        <f t="shared" si="24"/>
        <v>0.956</v>
      </c>
      <c r="Q82" s="45"/>
      <c r="R82" s="85">
        <v>0.002</v>
      </c>
      <c r="S82" s="86">
        <f t="shared" si="27"/>
        <v>0.046</v>
      </c>
      <c r="T82" s="86">
        <f t="shared" si="28"/>
        <v>0</v>
      </c>
      <c r="U82" s="87">
        <f t="shared" si="29"/>
        <v>0</v>
      </c>
      <c r="V82" s="86">
        <f t="shared" si="30"/>
        <v>0.046</v>
      </c>
      <c r="W82" s="86">
        <v>0</v>
      </c>
      <c r="X82" s="88">
        <f t="shared" si="31"/>
        <v>1</v>
      </c>
      <c r="Y82" s="86">
        <f t="shared" si="32"/>
        <v>0.954</v>
      </c>
      <c r="Z82" s="45"/>
    </row>
    <row r="83" spans="1:26" ht="18" customHeight="1">
      <c r="A83" s="59"/>
      <c r="B83" s="60" t="s">
        <v>17</v>
      </c>
      <c r="C83" s="83">
        <v>207</v>
      </c>
      <c r="D83" s="100">
        <v>207</v>
      </c>
      <c r="E83" s="101"/>
      <c r="F83" s="101"/>
      <c r="G83" s="101"/>
      <c r="H83" s="101"/>
      <c r="I83" s="102"/>
      <c r="J83" s="36">
        <f>SUM(J71:J82)+SUM(J67:J69)</f>
        <v>29.161</v>
      </c>
      <c r="K83" s="121">
        <f>K67</f>
        <v>0</v>
      </c>
      <c r="L83" s="122"/>
      <c r="M83" s="36">
        <f>SUM(M71:M82)+SUM(M67:M69)</f>
        <v>29.161</v>
      </c>
      <c r="N83" s="36">
        <f>SUM(N71:N82)+SUM(N67:N69)</f>
        <v>0</v>
      </c>
      <c r="O83" s="36">
        <f>SUM(O71:O82)+SUM(O67:O69)</f>
        <v>72.6</v>
      </c>
      <c r="P83" s="37">
        <f>SUM(P82+P81+P80+P79+P78+P77+P76+P75+P74+P73+P72+P69+P68+P67+P71)</f>
        <v>43.439</v>
      </c>
      <c r="Q83" s="42"/>
      <c r="R83" s="63"/>
      <c r="S83" s="42"/>
      <c r="T83" s="42"/>
      <c r="U83" s="42"/>
      <c r="V83" s="40"/>
      <c r="W83" s="40"/>
      <c r="X83" s="40"/>
      <c r="Y83" s="40"/>
      <c r="Z83" s="40"/>
    </row>
    <row r="84" spans="1:26" s="7" customFormat="1" ht="15.75" customHeight="1">
      <c r="A84" s="33"/>
      <c r="B84" s="34" t="s">
        <v>98</v>
      </c>
      <c r="C84" s="35"/>
      <c r="D84" s="89"/>
      <c r="E84" s="90"/>
      <c r="F84" s="90"/>
      <c r="G84" s="90"/>
      <c r="H84" s="90"/>
      <c r="I84" s="91"/>
      <c r="J84" s="36"/>
      <c r="K84" s="37"/>
      <c r="L84" s="39"/>
      <c r="M84" s="36"/>
      <c r="N84" s="36"/>
      <c r="O84" s="36"/>
      <c r="P84" s="37">
        <f>P71</f>
        <v>5.390000000000001</v>
      </c>
      <c r="Q84" s="38"/>
      <c r="R84" s="62"/>
      <c r="S84" s="38"/>
      <c r="T84" s="38"/>
      <c r="U84" s="38"/>
      <c r="V84" s="33"/>
      <c r="W84" s="33"/>
      <c r="X84" s="33"/>
      <c r="Y84" s="66">
        <f>Y71+Y36+Y9</f>
        <v>-8.879999999999999</v>
      </c>
      <c r="Z84" s="33"/>
    </row>
    <row r="85" spans="1:26" ht="18" customHeight="1">
      <c r="A85" s="40"/>
      <c r="B85" s="34" t="s">
        <v>99</v>
      </c>
      <c r="C85" s="41"/>
      <c r="D85" s="92"/>
      <c r="E85" s="93"/>
      <c r="F85" s="93"/>
      <c r="G85" s="93"/>
      <c r="H85" s="93"/>
      <c r="I85" s="94"/>
      <c r="J85" s="40"/>
      <c r="K85" s="92"/>
      <c r="L85" s="94"/>
      <c r="M85" s="40"/>
      <c r="N85" s="40"/>
      <c r="O85" s="40"/>
      <c r="P85" s="37">
        <f>SUM(P67+P68+P69+P71+P72+P73+P74+P75+P76+P77+P78+P79+P80+P81+P82)</f>
        <v>43.43900000000001</v>
      </c>
      <c r="Q85" s="42"/>
      <c r="R85" s="63"/>
      <c r="S85" s="42"/>
      <c r="T85" s="42"/>
      <c r="U85" s="42"/>
      <c r="V85" s="40"/>
      <c r="W85" s="40"/>
      <c r="X85" s="40"/>
      <c r="Y85" s="40"/>
      <c r="Z85" s="40"/>
    </row>
    <row r="86" spans="1:21" ht="3.75" customHeight="1">
      <c r="A86" s="2"/>
      <c r="B86" s="125"/>
      <c r="C86" s="125"/>
      <c r="D86" s="125"/>
      <c r="E86" s="125"/>
      <c r="F86" s="125"/>
      <c r="G86" s="125"/>
      <c r="H86" s="125"/>
      <c r="I86" s="125"/>
      <c r="J86" s="125"/>
      <c r="K86" s="3"/>
      <c r="L86" s="3"/>
      <c r="M86" s="3"/>
      <c r="N86" s="3"/>
      <c r="O86" s="3"/>
      <c r="P86" s="3"/>
      <c r="Q86" s="3"/>
      <c r="R86" s="64"/>
      <c r="S86" s="5"/>
      <c r="T86" s="5"/>
      <c r="U86" s="5"/>
    </row>
    <row r="87" spans="1:21" ht="123.75" customHeight="1">
      <c r="A87" s="2"/>
      <c r="B87" s="125"/>
      <c r="C87" s="125"/>
      <c r="D87" s="125"/>
      <c r="E87" s="125"/>
      <c r="F87" s="125"/>
      <c r="G87" s="125"/>
      <c r="H87" s="125"/>
      <c r="I87" s="125"/>
      <c r="J87" s="125"/>
      <c r="K87" s="3"/>
      <c r="L87" s="3"/>
      <c r="M87" s="3"/>
      <c r="N87" s="3"/>
      <c r="O87" s="3"/>
      <c r="P87" s="3"/>
      <c r="Q87" s="3"/>
      <c r="R87" s="64"/>
      <c r="S87" s="5"/>
      <c r="T87" s="5"/>
      <c r="U87" s="5"/>
    </row>
    <row r="88" spans="17:21" ht="5.25" customHeight="1">
      <c r="Q88" s="3"/>
      <c r="R88" s="64"/>
      <c r="S88" s="5"/>
      <c r="T88" s="5"/>
      <c r="U88" s="5"/>
    </row>
    <row r="89" spans="1:21" ht="18">
      <c r="A89" s="2"/>
      <c r="B89" s="2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64"/>
      <c r="S89" s="5"/>
      <c r="T89" s="5"/>
      <c r="U89" s="5"/>
    </row>
    <row r="90" spans="3:21" ht="4.5" customHeight="1">
      <c r="C90" s="1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  <c r="R90" s="64"/>
      <c r="S90" s="5"/>
      <c r="T90" s="5"/>
      <c r="U90" s="5"/>
    </row>
    <row r="91" spans="3:21" ht="3.75" customHeight="1">
      <c r="C91" s="1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64"/>
      <c r="S91" s="5"/>
      <c r="T91" s="5"/>
      <c r="U91" s="5"/>
    </row>
    <row r="92" spans="3:21" ht="18">
      <c r="C92" s="1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64"/>
      <c r="S92" s="5"/>
      <c r="T92" s="5"/>
      <c r="U92" s="5"/>
    </row>
    <row r="93" spans="3:21" ht="18.75" customHeight="1">
      <c r="C93" s="1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64"/>
      <c r="S93" s="5"/>
      <c r="T93" s="5"/>
      <c r="U93" s="5"/>
    </row>
    <row r="94" spans="3:21" ht="4.5" customHeight="1">
      <c r="C94" s="1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64"/>
      <c r="S94" s="5"/>
      <c r="T94" s="5"/>
      <c r="U94" s="5"/>
    </row>
    <row r="95" spans="3:21" ht="18">
      <c r="C95" s="1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64"/>
      <c r="S95" s="5"/>
      <c r="T95" s="5"/>
      <c r="U95" s="5"/>
    </row>
    <row r="96" spans="3:21" ht="18.75" customHeight="1">
      <c r="C96" s="1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64"/>
      <c r="S96" s="5"/>
      <c r="T96" s="5"/>
      <c r="U96" s="5"/>
    </row>
    <row r="97" spans="3:21" ht="4.5" customHeight="1">
      <c r="C97" s="1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64"/>
      <c r="S97" s="5"/>
      <c r="T97" s="5"/>
      <c r="U97" s="5"/>
    </row>
    <row r="98" spans="3:21" ht="18">
      <c r="C98" s="1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64"/>
      <c r="S98" s="5"/>
      <c r="T98" s="5"/>
      <c r="U98" s="5"/>
    </row>
    <row r="99" spans="3:21" ht="18.75" customHeight="1">
      <c r="C99" s="1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64"/>
      <c r="S99" s="5"/>
      <c r="T99" s="5"/>
      <c r="U99" s="5"/>
    </row>
    <row r="100" spans="3:21" ht="3.75" customHeight="1">
      <c r="C100" s="1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64"/>
      <c r="S100" s="5"/>
      <c r="T100" s="5"/>
      <c r="U100" s="5"/>
    </row>
    <row r="101" spans="3:21" ht="18">
      <c r="C101" s="1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64"/>
      <c r="S101" s="5"/>
      <c r="T101" s="5"/>
      <c r="U101" s="5"/>
    </row>
    <row r="102" spans="3:21" ht="18.75" customHeight="1">
      <c r="C102" s="1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64"/>
      <c r="S102" s="5"/>
      <c r="T102" s="5"/>
      <c r="U102" s="5"/>
    </row>
    <row r="103" spans="3:21" ht="3" customHeight="1">
      <c r="C103" s="1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64"/>
      <c r="S103" s="5"/>
      <c r="T103" s="5"/>
      <c r="U103" s="5"/>
    </row>
    <row r="104" spans="3:21" ht="18">
      <c r="C104" s="1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64"/>
      <c r="S104" s="5"/>
      <c r="T104" s="5"/>
      <c r="U104" s="5"/>
    </row>
    <row r="105" spans="3:21" ht="18.75" customHeight="1">
      <c r="C105" s="1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64"/>
      <c r="S105" s="5"/>
      <c r="T105" s="5"/>
      <c r="U105" s="5"/>
    </row>
    <row r="106" spans="3:21" ht="2.25" customHeight="1">
      <c r="C106" s="1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64"/>
      <c r="S106" s="5"/>
      <c r="T106" s="5"/>
      <c r="U106" s="5"/>
    </row>
    <row r="107" spans="3:21" ht="18">
      <c r="C107" s="1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64"/>
      <c r="S107" s="5"/>
      <c r="T107" s="5"/>
      <c r="U107" s="5"/>
    </row>
    <row r="108" spans="3:21" ht="18">
      <c r="C108" s="1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64"/>
      <c r="S108" s="5"/>
      <c r="T108" s="5"/>
      <c r="U108" s="5"/>
    </row>
    <row r="109" spans="3:21" ht="3.75" customHeight="1">
      <c r="C109" s="1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64"/>
      <c r="S109" s="5"/>
      <c r="T109" s="5"/>
      <c r="U109" s="5"/>
    </row>
    <row r="110" spans="3:21" ht="18">
      <c r="C110" s="1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64"/>
      <c r="S110" s="5"/>
      <c r="T110" s="5"/>
      <c r="U110" s="5"/>
    </row>
    <row r="111" spans="3:16" ht="18">
      <c r="C111" s="1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3.75" customHeight="1">
      <c r="C112" s="1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9.5" customHeight="1">
      <c r="C113" s="1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8">
      <c r="C114" s="1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46.5" customHeight="1"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3.75" customHeight="1">
      <c r="C116" s="1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8">
      <c r="C117" s="1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8">
      <c r="C118" s="1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3.75" customHeight="1">
      <c r="C119" s="1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8">
      <c r="C120" s="1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8">
      <c r="C121" s="1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3.75" customHeight="1">
      <c r="C122" s="1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8"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8">
      <c r="C124" s="1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3.75" customHeight="1">
      <c r="C125" s="1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8">
      <c r="C126" s="1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8">
      <c r="C127" s="1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3.75" customHeight="1">
      <c r="C128" s="1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8"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8">
      <c r="C130" s="1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3.75" customHeight="1">
      <c r="C131" s="1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8"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8"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3.75" customHeight="1"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8">
      <c r="C135" s="1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8"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3.75" customHeight="1">
      <c r="C137" s="1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8">
      <c r="C138" s="1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8">
      <c r="C139" s="1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3.75" customHeight="1">
      <c r="C140" s="1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8">
      <c r="C141" s="1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8">
      <c r="C142" s="1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3.75" customHeight="1">
      <c r="C143" s="1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8">
      <c r="C144" s="1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8">
      <c r="C145" s="1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9.5" customHeight="1">
      <c r="C146" s="1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8">
      <c r="C147" s="1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8">
      <c r="C148" s="1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3.75" customHeight="1">
      <c r="C149" s="1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8">
      <c r="C150" s="1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8">
      <c r="C151" s="1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3.75" customHeight="1">
      <c r="C152" s="1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8">
      <c r="C153" s="1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8">
      <c r="C154" s="1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3.75" customHeight="1">
      <c r="C155" s="1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8">
      <c r="C156" s="1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8">
      <c r="C157" s="1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3.75" customHeight="1">
      <c r="C158" s="1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8">
      <c r="C159" s="1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8">
      <c r="C160" s="1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3.75" customHeight="1">
      <c r="C161" s="1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8">
      <c r="C162" s="1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8">
      <c r="C163" s="1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3.75" customHeight="1">
      <c r="C164" s="1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8">
      <c r="C165" s="1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8">
      <c r="C166" s="1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3.75" customHeight="1">
      <c r="C167" s="1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8">
      <c r="C168" s="1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8">
      <c r="C169" s="1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3.75" customHeight="1">
      <c r="C170" s="1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8">
      <c r="C171" s="1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8">
      <c r="C172" s="1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3.75" customHeight="1">
      <c r="C173" s="1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8">
      <c r="C174" s="1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8">
      <c r="C175" s="1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8">
      <c r="C176" s="1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3.75" customHeight="1">
      <c r="C177" s="1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8">
      <c r="C178" s="1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8" customHeight="1">
      <c r="C179" s="1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3.75" customHeight="1">
      <c r="C180" s="1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8">
      <c r="C181" s="1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8">
      <c r="C182" s="1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3.75" customHeight="1">
      <c r="C183" s="1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8">
      <c r="C184" s="1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8">
      <c r="C185" s="1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3.75" customHeight="1">
      <c r="C186" s="1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8">
      <c r="C187" s="1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8">
      <c r="C188" s="1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8">
      <c r="C189" s="1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8">
      <c r="C190" s="1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8">
      <c r="C191" s="1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8">
      <c r="C192" s="1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8">
      <c r="C193" s="1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3.75" customHeight="1">
      <c r="C194" s="1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8">
      <c r="C195" s="1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8">
      <c r="C196" s="1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3.75" customHeight="1">
      <c r="C197" s="1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8">
      <c r="C198" s="1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7.25" customHeight="1">
      <c r="C199" s="1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3.75" customHeight="1">
      <c r="C200" s="1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7.25" customHeight="1">
      <c r="C201" s="1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8">
      <c r="C202" s="1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3.75" customHeight="1">
      <c r="C203" s="1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8">
      <c r="C204" s="1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8">
      <c r="C205" s="1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3.75" customHeight="1">
      <c r="C206" s="1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8">
      <c r="C207" s="1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8">
      <c r="C208" s="1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3.75" customHeight="1">
      <c r="C209" s="1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8">
      <c r="C210" s="1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8">
      <c r="C211" s="1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3.75" customHeight="1">
      <c r="C212" s="1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8">
      <c r="C213" s="1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8">
      <c r="C214" s="1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3.75" customHeight="1">
      <c r="C215" s="1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8">
      <c r="C216" s="1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8">
      <c r="C217" s="1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8">
      <c r="C218" s="1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8">
      <c r="C219" s="1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8">
      <c r="C220" s="1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8">
      <c r="C221" s="1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8">
      <c r="C222" s="1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38.25" customHeight="1">
      <c r="C223" s="1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79.5" customHeight="1">
      <c r="C224" s="1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8">
      <c r="C225" s="1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8">
      <c r="C226" s="1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8">
      <c r="C227" s="1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8">
      <c r="C228" s="1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8">
      <c r="C229" s="1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8">
      <c r="C230" s="1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8">
      <c r="C231" s="1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8">
      <c r="C232" s="1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8">
      <c r="C233" s="1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8">
      <c r="C234" s="1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8">
      <c r="C235" s="1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8">
      <c r="C236" s="1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8">
      <c r="C237" s="1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8">
      <c r="C238" s="1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8">
      <c r="C239" s="1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8">
      <c r="C240" s="1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8">
      <c r="C241" s="1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8">
      <c r="C242" s="1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8">
      <c r="C243" s="1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8">
      <c r="C244" s="1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8">
      <c r="C245" s="1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8">
      <c r="C246" s="1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8">
      <c r="C247" s="1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8">
      <c r="C248" s="1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8">
      <c r="C249" s="1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8">
      <c r="C250" s="1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8">
      <c r="C251" s="1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8">
      <c r="C252" s="1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8">
      <c r="C253" s="1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8">
      <c r="C254" s="1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8">
      <c r="C255" s="1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8">
      <c r="C256" s="1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8">
      <c r="C257" s="1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8">
      <c r="C258" s="1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8">
      <c r="C259" s="1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8">
      <c r="C260" s="1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8">
      <c r="C261" s="1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8">
      <c r="C262" s="1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8">
      <c r="C263" s="1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8">
      <c r="C264" s="1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8">
      <c r="C265" s="1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8">
      <c r="C266" s="1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8">
      <c r="C267" s="1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8">
      <c r="C268" s="1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8">
      <c r="C269" s="1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8">
      <c r="C270" s="1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8">
      <c r="C271" s="1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8">
      <c r="C272" s="1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8">
      <c r="C273" s="1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8">
      <c r="C274" s="1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8">
      <c r="C275" s="1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8">
      <c r="C276" s="1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8">
      <c r="C277" s="1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8">
      <c r="C278" s="1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8">
      <c r="C279" s="1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8">
      <c r="C280" s="1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8">
      <c r="C281" s="1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8">
      <c r="C282" s="1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8">
      <c r="C283" s="1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8">
      <c r="C284" s="1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8">
      <c r="C285" s="1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8">
      <c r="C286" s="1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8">
      <c r="C287" s="1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8">
      <c r="C288" s="1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8">
      <c r="C289" s="1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8">
      <c r="C290" s="1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8">
      <c r="C291" s="1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8">
      <c r="C292" s="1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8">
      <c r="C293" s="1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8">
      <c r="C294" s="1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8">
      <c r="C295" s="1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8">
      <c r="C296" s="1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8">
      <c r="C297" s="1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8">
      <c r="C298" s="1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8">
      <c r="C299" s="1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8">
      <c r="C300" s="1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8">
      <c r="C301" s="1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8">
      <c r="C302" s="1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8">
      <c r="C303" s="1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8">
      <c r="C304" s="1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8">
      <c r="C305" s="1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8">
      <c r="C306" s="1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8">
      <c r="C307" s="1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8">
      <c r="C308" s="1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8">
      <c r="C309" s="1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8">
      <c r="C310" s="1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8">
      <c r="C311" s="1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8">
      <c r="C312" s="1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8">
      <c r="C313" s="1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8">
      <c r="C314" s="1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8">
      <c r="C315" s="1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8">
      <c r="C316" s="1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8">
      <c r="C317" s="1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8">
      <c r="C318" s="1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8">
      <c r="C319" s="1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8">
      <c r="C320" s="1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8">
      <c r="C321" s="1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8">
      <c r="C322" s="1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8">
      <c r="C323" s="1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8">
      <c r="C324" s="1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8">
      <c r="C325" s="1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8">
      <c r="C326" s="1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8">
      <c r="C327" s="1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8">
      <c r="C328" s="1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8">
      <c r="C329" s="1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8">
      <c r="C330" s="1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8">
      <c r="C331" s="1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8">
      <c r="C332" s="1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8">
      <c r="C333" s="1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8">
      <c r="C334" s="1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8">
      <c r="C335" s="1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8">
      <c r="C336" s="1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8">
      <c r="C337" s="1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8">
      <c r="C338" s="1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8">
      <c r="C339" s="1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8">
      <c r="C340" s="1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8">
      <c r="C341" s="1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8">
      <c r="C342" s="1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8">
      <c r="C343" s="1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8">
      <c r="C344" s="1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8">
      <c r="C345" s="1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8">
      <c r="C346" s="1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8">
      <c r="C347" s="1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8">
      <c r="C348" s="1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8">
      <c r="C349" s="1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8">
      <c r="C350" s="1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8">
      <c r="C351" s="1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8">
      <c r="C352" s="1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8">
      <c r="C353" s="1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8">
      <c r="C354" s="1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8">
      <c r="C355" s="1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8">
      <c r="C356" s="1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8">
      <c r="C357" s="1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8">
      <c r="C358" s="1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8">
      <c r="C359" s="1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8">
      <c r="C360" s="1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8">
      <c r="C361" s="1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8">
      <c r="C362" s="1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8">
      <c r="C363" s="1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8">
      <c r="C364" s="1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8">
      <c r="C365" s="1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8">
      <c r="C366" s="1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8">
      <c r="C367" s="1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8">
      <c r="C368" s="1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8">
      <c r="C369" s="1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8">
      <c r="C370" s="1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8">
      <c r="C371" s="1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8">
      <c r="C372" s="1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8">
      <c r="C373" s="1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8">
      <c r="C374" s="1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8">
      <c r="C375" s="1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8">
      <c r="C376" s="1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8">
      <c r="C377" s="1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8">
      <c r="C378" s="1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8">
      <c r="C379" s="1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8">
      <c r="C380" s="1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8">
      <c r="C381" s="1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8">
      <c r="C382" s="1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8">
      <c r="C383" s="1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8">
      <c r="C384" s="1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8">
      <c r="C385" s="1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8">
      <c r="C386" s="1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8"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8">
      <c r="C388" s="1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8">
      <c r="C389" s="1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8">
      <c r="C390" s="1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8">
      <c r="C391" s="1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8">
      <c r="C392" s="1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8"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8">
      <c r="C394" s="1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8">
      <c r="C395" s="1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8">
      <c r="C396" s="1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8">
      <c r="C397" s="1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8">
      <c r="C398" s="1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8">
      <c r="C399" s="1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8">
      <c r="C400" s="1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8">
      <c r="C401" s="1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8">
      <c r="C402" s="1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8">
      <c r="C403" s="1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8">
      <c r="C404" s="1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8">
      <c r="C405" s="1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8">
      <c r="C406" s="1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8">
      <c r="C407" s="1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8">
      <c r="C408" s="1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8">
      <c r="C409" s="1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8">
      <c r="C410" s="1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8">
      <c r="C411" s="1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8">
      <c r="C412" s="1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8">
      <c r="C413" s="1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8">
      <c r="C414" s="1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8">
      <c r="C415" s="1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8">
      <c r="C416" s="1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8">
      <c r="C417" s="1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8">
      <c r="C418" s="1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8">
      <c r="C419" s="1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8">
      <c r="C420" s="1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8">
      <c r="C421" s="1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8">
      <c r="C422" s="1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8">
      <c r="C423" s="1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8">
      <c r="C424" s="1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8">
      <c r="C425" s="1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8">
      <c r="C426" s="1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8">
      <c r="C427" s="1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8">
      <c r="C428" s="1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8">
      <c r="C429" s="1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8">
      <c r="C430" s="1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8">
      <c r="C431" s="1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8">
      <c r="C432" s="1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8">
      <c r="C433" s="1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8">
      <c r="C434" s="1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8">
      <c r="C435" s="1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8">
      <c r="C436" s="1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8">
      <c r="C437" s="1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8">
      <c r="C438" s="1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8">
      <c r="C439" s="1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8">
      <c r="C440" s="1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8">
      <c r="C441" s="1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8">
      <c r="C442" s="1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8">
      <c r="C443" s="1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8">
      <c r="C444" s="1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8">
      <c r="C445" s="1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8">
      <c r="C446" s="1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8">
      <c r="C447" s="1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8">
      <c r="C448" s="1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8">
      <c r="C449" s="1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8">
      <c r="C450" s="1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8">
      <c r="C451" s="1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8">
      <c r="C452" s="1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8">
      <c r="C453" s="1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8">
      <c r="C454" s="1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8">
      <c r="C455" s="1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8">
      <c r="C456" s="1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8">
      <c r="C457" s="1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8">
      <c r="C458" s="1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8">
      <c r="C459" s="1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8">
      <c r="C460" s="1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8">
      <c r="C461" s="1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8">
      <c r="C462" s="1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8">
      <c r="C463" s="1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8">
      <c r="C464" s="1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8">
      <c r="C465" s="1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8">
      <c r="C466" s="1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8">
      <c r="C467" s="1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8">
      <c r="C468" s="1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8">
      <c r="C469" s="1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8">
      <c r="C470" s="1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8">
      <c r="C471" s="1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8">
      <c r="C472" s="1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8">
      <c r="C473" s="1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8">
      <c r="C474" s="1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8">
      <c r="C475" s="1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8">
      <c r="C476" s="1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8">
      <c r="C477" s="1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8">
      <c r="C478" s="1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8">
      <c r="C479" s="1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8">
      <c r="C480" s="1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8">
      <c r="C481" s="1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8">
      <c r="C482" s="1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8">
      <c r="C483" s="1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8">
      <c r="C484" s="1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8">
      <c r="C485" s="1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8">
      <c r="C486" s="1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8">
      <c r="C487" s="1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8">
      <c r="C488" s="1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8">
      <c r="C489" s="1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8">
      <c r="C490" s="1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8">
      <c r="C491" s="1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8">
      <c r="C492" s="1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ht="18">
      <c r="C493" s="1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ht="18">
      <c r="C494" s="1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ht="18">
      <c r="C495" s="1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ht="18">
      <c r="C496" s="1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ht="18">
      <c r="C497" s="1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ht="18">
      <c r="C498" s="1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3:16" ht="18">
      <c r="C499" s="1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3:16" ht="18">
      <c r="C500" s="1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3:16" ht="18">
      <c r="C501" s="1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3:16" ht="18">
      <c r="C502" s="1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3:16" ht="18">
      <c r="C503" s="1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3:16" ht="18">
      <c r="C504" s="1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3:16" ht="18">
      <c r="C505" s="1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3:16" ht="18">
      <c r="C506" s="1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3:16" ht="18">
      <c r="C507" s="1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3:16" ht="18">
      <c r="C508" s="1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3:16" ht="18">
      <c r="C509" s="1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3:16" ht="18">
      <c r="C510" s="1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3:16" ht="18">
      <c r="C511" s="1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3:16" ht="18">
      <c r="C512" s="1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3:16" ht="18">
      <c r="C513" s="1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3:16" ht="18">
      <c r="C514" s="1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3:16" ht="18">
      <c r="C515" s="1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3:16" ht="18">
      <c r="C516" s="1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3:16" ht="18">
      <c r="C517" s="1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3:16" ht="18">
      <c r="C518" s="1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 ht="18">
      <c r="C519" s="1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3:16" ht="18">
      <c r="C520" s="1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3:16" ht="18">
      <c r="C521" s="1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3:16" ht="18">
      <c r="C522" s="1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3:16" ht="18">
      <c r="C523" s="1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3:16" ht="18">
      <c r="C524" s="1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3:16" ht="18">
      <c r="C525" s="1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3:16" ht="18">
      <c r="C526" s="1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3:16" ht="18">
      <c r="C527" s="1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3:16" ht="18">
      <c r="C528" s="1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3:16" ht="18">
      <c r="C529" s="1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3:16" ht="18">
      <c r="C530" s="1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 ht="18">
      <c r="C531" s="1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3:16" ht="18">
      <c r="C532" s="1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3:16" ht="18">
      <c r="C533" s="1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3:16" ht="18">
      <c r="C534" s="1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 ht="18">
      <c r="C535" s="1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3:16" ht="18">
      <c r="C536" s="1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3:16" ht="18">
      <c r="C537" s="1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3:16" ht="18">
      <c r="C538" s="1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3:16" ht="18">
      <c r="C539" s="1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3:16" ht="18">
      <c r="C540" s="1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3:16" ht="18">
      <c r="C541" s="1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3:16" ht="18">
      <c r="C542" s="1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3:16" ht="18">
      <c r="C543" s="1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3:16" ht="18">
      <c r="C544" s="1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3:16" ht="18">
      <c r="C545" s="1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3:16" ht="18">
      <c r="C546" s="1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3:16" ht="18">
      <c r="C547" s="1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3:16" ht="18">
      <c r="C548" s="1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3:16" ht="18">
      <c r="C549" s="1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3:16" ht="18">
      <c r="C550" s="1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3:16" ht="18">
      <c r="C551" s="1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3:16" ht="18">
      <c r="C552" s="1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3:16" ht="18">
      <c r="C553" s="1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3:16" ht="18">
      <c r="C554" s="1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3:16" ht="18">
      <c r="C555" s="1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3:16" ht="18">
      <c r="C556" s="1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 ht="18">
      <c r="C557" s="1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3:16" ht="18">
      <c r="C558" s="1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16" ht="18">
      <c r="C559" s="1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3:16" ht="18">
      <c r="C560" s="1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3:16" ht="18">
      <c r="C561" s="1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3:16" ht="18">
      <c r="C562" s="1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3:16" ht="18">
      <c r="C563" s="1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3:16" ht="18">
      <c r="C564" s="1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3:16" ht="18">
      <c r="C565" s="1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3:16" ht="18">
      <c r="C566" s="1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3:16" ht="18">
      <c r="C567" s="1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3:16" ht="18">
      <c r="C568" s="1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3:16" ht="18">
      <c r="C569" s="1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3:16" ht="18">
      <c r="C570" s="1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 ht="18">
      <c r="C571" s="1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3:16" ht="18">
      <c r="C572" s="1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3:16" ht="18">
      <c r="C573" s="1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3:16" ht="18">
      <c r="C574" s="1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3:16" ht="18">
      <c r="C575" s="1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3:16" ht="18">
      <c r="C576" s="1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3:16" ht="18">
      <c r="C577" s="1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3:16" ht="18">
      <c r="C578" s="1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3:16" ht="18">
      <c r="C579" s="1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3:16" ht="18">
      <c r="C580" s="1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3:16" ht="18">
      <c r="C581" s="1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3:16" ht="18">
      <c r="C582" s="1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3:16" ht="18">
      <c r="C583" s="1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3:16" ht="18">
      <c r="C584" s="1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3:16" ht="18">
      <c r="C585" s="1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3:16" ht="18">
      <c r="C586" s="1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3:16" ht="18">
      <c r="C587" s="1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3:16" ht="18">
      <c r="C588" s="1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3:16" ht="18">
      <c r="C589" s="1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3:16" ht="18">
      <c r="C590" s="1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3:16" ht="18">
      <c r="C591" s="1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3:16" ht="18">
      <c r="C592" s="1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3:16" ht="18">
      <c r="C593" s="1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3:16" ht="18">
      <c r="C594" s="1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3:16" ht="18">
      <c r="C595" s="1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3:16" ht="18">
      <c r="C596" s="1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3:16" ht="18">
      <c r="C597" s="1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3:16" ht="18">
      <c r="C598" s="1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3:16" ht="18">
      <c r="C599" s="1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3:16" ht="18">
      <c r="C600" s="1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3:16" ht="18">
      <c r="C601" s="1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3:16" ht="18">
      <c r="C602" s="1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3:16" ht="18">
      <c r="C603" s="1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3:16" ht="18">
      <c r="C604" s="1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3:16" ht="18">
      <c r="C605" s="1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3:16" ht="18">
      <c r="C606" s="1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3:16" ht="18">
      <c r="C607" s="1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3:16" ht="18">
      <c r="C608" s="1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3:16" ht="18">
      <c r="C609" s="1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3:16" ht="18">
      <c r="C610" s="1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3:16" ht="18">
      <c r="C611" s="1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3:16" ht="18">
      <c r="C612" s="1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3:16" ht="18">
      <c r="C613" s="1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3:16" ht="18">
      <c r="C614" s="1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3:16" ht="18">
      <c r="C615" s="1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3:16" ht="18">
      <c r="C616" s="1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3:16" ht="18">
      <c r="C617" s="1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</sheetData>
  <sheetProtection/>
  <mergeCells count="113">
    <mergeCell ref="A1:Z1"/>
    <mergeCell ref="A70:Z70"/>
    <mergeCell ref="X4:X5"/>
    <mergeCell ref="Y4:Y5"/>
    <mergeCell ref="T6:U6"/>
    <mergeCell ref="D6:I6"/>
    <mergeCell ref="K6:L6"/>
    <mergeCell ref="A65:Z65"/>
    <mergeCell ref="A66:Z66"/>
    <mergeCell ref="Q3:Q5"/>
    <mergeCell ref="R3:Y3"/>
    <mergeCell ref="Z3:Z5"/>
    <mergeCell ref="R4:R5"/>
    <mergeCell ref="S4:S5"/>
    <mergeCell ref="T4:U4"/>
    <mergeCell ref="V4:V5"/>
    <mergeCell ref="W4:W5"/>
    <mergeCell ref="A7:Z7"/>
    <mergeCell ref="A8:Z8"/>
    <mergeCell ref="A26:Z26"/>
    <mergeCell ref="A27:Z27"/>
    <mergeCell ref="A47:Z47"/>
    <mergeCell ref="A48:Z48"/>
    <mergeCell ref="K22:L22"/>
    <mergeCell ref="K36:L36"/>
    <mergeCell ref="K20:L20"/>
    <mergeCell ref="K19:L19"/>
    <mergeCell ref="K4:L4"/>
    <mergeCell ref="K28:L28"/>
    <mergeCell ref="K9:L9"/>
    <mergeCell ref="B86:J87"/>
    <mergeCell ref="K67:L67"/>
    <mergeCell ref="K68:L68"/>
    <mergeCell ref="K15:L15"/>
    <mergeCell ref="K16:L16"/>
    <mergeCell ref="K17:L17"/>
    <mergeCell ref="K21:L21"/>
    <mergeCell ref="K18:L18"/>
    <mergeCell ref="K34:L34"/>
    <mergeCell ref="K32:L32"/>
    <mergeCell ref="K33:L33"/>
    <mergeCell ref="K31:L31"/>
    <mergeCell ref="K30:L30"/>
    <mergeCell ref="K25:L25"/>
    <mergeCell ref="K29:L29"/>
    <mergeCell ref="K39:L39"/>
    <mergeCell ref="K40:L40"/>
    <mergeCell ref="K37:L37"/>
    <mergeCell ref="K38:L38"/>
    <mergeCell ref="K35:L35"/>
    <mergeCell ref="K54:L54"/>
    <mergeCell ref="K51:L51"/>
    <mergeCell ref="K52:L52"/>
    <mergeCell ref="K49:L49"/>
    <mergeCell ref="K50:L50"/>
    <mergeCell ref="K42:L42"/>
    <mergeCell ref="K44:L44"/>
    <mergeCell ref="K41:L41"/>
    <mergeCell ref="K85:L85"/>
    <mergeCell ref="K61:L61"/>
    <mergeCell ref="K62:L62"/>
    <mergeCell ref="K59:L59"/>
    <mergeCell ref="K60:L60"/>
    <mergeCell ref="K57:L57"/>
    <mergeCell ref="K58:L58"/>
    <mergeCell ref="K53:L53"/>
    <mergeCell ref="K77:L77"/>
    <mergeCell ref="K72:L72"/>
    <mergeCell ref="K75:L75"/>
    <mergeCell ref="K76:L76"/>
    <mergeCell ref="K73:L73"/>
    <mergeCell ref="K71:L71"/>
    <mergeCell ref="K74:L74"/>
    <mergeCell ref="M4:M5"/>
    <mergeCell ref="K69:L69"/>
    <mergeCell ref="O4:O5"/>
    <mergeCell ref="P4:P5"/>
    <mergeCell ref="K82:L82"/>
    <mergeCell ref="K83:L83"/>
    <mergeCell ref="K80:L80"/>
    <mergeCell ref="K81:L81"/>
    <mergeCell ref="K78:L78"/>
    <mergeCell ref="K79:L79"/>
    <mergeCell ref="D25:I25"/>
    <mergeCell ref="D62:I62"/>
    <mergeCell ref="C4:C5"/>
    <mergeCell ref="B3:B5"/>
    <mergeCell ref="A3:A5"/>
    <mergeCell ref="K14:L14"/>
    <mergeCell ref="K13:L13"/>
    <mergeCell ref="K23:L23"/>
    <mergeCell ref="K10:L10"/>
    <mergeCell ref="K43:L43"/>
    <mergeCell ref="D84:I84"/>
    <mergeCell ref="D85:I85"/>
    <mergeCell ref="K12:L12"/>
    <mergeCell ref="D44:I44"/>
    <mergeCell ref="D45:I45"/>
    <mergeCell ref="D46:I46"/>
    <mergeCell ref="K46:L46"/>
    <mergeCell ref="K64:L64"/>
    <mergeCell ref="K55:L55"/>
    <mergeCell ref="K56:L56"/>
    <mergeCell ref="D63:I63"/>
    <mergeCell ref="D64:I64"/>
    <mergeCell ref="N4:N5"/>
    <mergeCell ref="C3:P3"/>
    <mergeCell ref="K11:L11"/>
    <mergeCell ref="D83:I83"/>
    <mergeCell ref="J4:J5"/>
    <mergeCell ref="D4:I5"/>
    <mergeCell ref="D23:I23"/>
    <mergeCell ref="D24:I24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2022-10-18T03:45:19Z</cp:lastPrinted>
  <dcterms:created xsi:type="dcterms:W3CDTF">2006-06-29T10:34:16Z</dcterms:created>
  <dcterms:modified xsi:type="dcterms:W3CDTF">2023-01-12T06:34:45Z</dcterms:modified>
  <cp:category/>
  <cp:version/>
  <cp:contentType/>
  <cp:contentStatus/>
</cp:coreProperties>
</file>