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otina\материалы по ту\Образцы ТУ\Отчёты разные\Загрузка ПС\Загрузка МАРТ 2022\"/>
    </mc:Choice>
  </mc:AlternateContent>
  <bookViews>
    <workbookView xWindow="0" yWindow="0" windowWidth="28800" windowHeight="12000"/>
  </bookViews>
  <sheets>
    <sheet name="РЭУ" sheetId="1" r:id="rId1"/>
  </sheets>
  <definedNames>
    <definedName name="_xlnm.Print_Area" localSheetId="0">РЭУ!$A$1:$Z$146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01" i="1" l="1"/>
  <c r="S127" i="1"/>
  <c r="P55" i="1"/>
  <c r="O140" i="1"/>
  <c r="M140" i="1"/>
  <c r="P140" i="1"/>
  <c r="O139" i="1"/>
  <c r="M139" i="1"/>
  <c r="P139" i="1"/>
  <c r="O138" i="1"/>
  <c r="M138" i="1"/>
  <c r="P138" i="1"/>
  <c r="O137" i="1"/>
  <c r="M137" i="1"/>
  <c r="P137" i="1"/>
  <c r="O136" i="1"/>
  <c r="M136" i="1"/>
  <c r="P136" i="1"/>
  <c r="O135" i="1"/>
  <c r="M135" i="1"/>
  <c r="P135" i="1"/>
  <c r="O134" i="1"/>
  <c r="M134" i="1"/>
  <c r="P134" i="1"/>
  <c r="O133" i="1"/>
  <c r="M133" i="1"/>
  <c r="P133" i="1"/>
  <c r="O127" i="1"/>
  <c r="M127" i="1"/>
  <c r="P127" i="1"/>
  <c r="O126" i="1"/>
  <c r="M126" i="1"/>
  <c r="P126" i="1"/>
  <c r="O125" i="1"/>
  <c r="M125" i="1"/>
  <c r="P125" i="1"/>
  <c r="O124" i="1"/>
  <c r="M124" i="1"/>
  <c r="P124" i="1"/>
  <c r="O123" i="1"/>
  <c r="M123" i="1"/>
  <c r="P123" i="1"/>
  <c r="O122" i="1"/>
  <c r="M122" i="1"/>
  <c r="P122" i="1"/>
  <c r="O121" i="1"/>
  <c r="M121" i="1"/>
  <c r="P121" i="1"/>
  <c r="O120" i="1"/>
  <c r="M120" i="1"/>
  <c r="P120" i="1"/>
  <c r="O119" i="1"/>
  <c r="M119" i="1"/>
  <c r="P119" i="1"/>
  <c r="O118" i="1"/>
  <c r="M118" i="1"/>
  <c r="P118" i="1"/>
  <c r="O117" i="1"/>
  <c r="M117" i="1"/>
  <c r="P117" i="1"/>
  <c r="O116" i="1"/>
  <c r="M116" i="1"/>
  <c r="P116" i="1"/>
  <c r="O115" i="1"/>
  <c r="M115" i="1"/>
  <c r="P115" i="1"/>
  <c r="O114" i="1"/>
  <c r="M114" i="1"/>
  <c r="P114" i="1"/>
  <c r="O113" i="1"/>
  <c r="M113" i="1"/>
  <c r="P113" i="1"/>
  <c r="O112" i="1"/>
  <c r="M112" i="1"/>
  <c r="P112" i="1"/>
  <c r="O111" i="1"/>
  <c r="M111" i="1"/>
  <c r="P111" i="1"/>
  <c r="O110" i="1"/>
  <c r="M110" i="1"/>
  <c r="P110" i="1"/>
  <c r="O109" i="1"/>
  <c r="M109" i="1"/>
  <c r="P109" i="1"/>
  <c r="O108" i="1"/>
  <c r="M108" i="1"/>
  <c r="P108" i="1"/>
  <c r="O107" i="1"/>
  <c r="M107" i="1"/>
  <c r="P107" i="1"/>
  <c r="O106" i="1"/>
  <c r="M106" i="1"/>
  <c r="P106" i="1"/>
  <c r="O105" i="1"/>
  <c r="M105" i="1"/>
  <c r="P105" i="1"/>
  <c r="O104" i="1"/>
  <c r="M104" i="1"/>
  <c r="P104" i="1"/>
  <c r="O103" i="1"/>
  <c r="M103" i="1"/>
  <c r="P103" i="1"/>
  <c r="O102" i="1"/>
  <c r="M102" i="1"/>
  <c r="P102" i="1"/>
  <c r="O101" i="1"/>
  <c r="M101" i="1"/>
  <c r="P101" i="1"/>
  <c r="O100" i="1"/>
  <c r="M100" i="1"/>
  <c r="P100" i="1"/>
  <c r="O99" i="1"/>
  <c r="M99" i="1"/>
  <c r="P99" i="1"/>
  <c r="O93" i="1"/>
  <c r="M93" i="1"/>
  <c r="P93" i="1"/>
  <c r="O92" i="1"/>
  <c r="M92" i="1"/>
  <c r="P92" i="1"/>
  <c r="O91" i="1"/>
  <c r="M91" i="1"/>
  <c r="P91" i="1"/>
  <c r="O90" i="1"/>
  <c r="M90" i="1"/>
  <c r="P90" i="1"/>
  <c r="O89" i="1"/>
  <c r="M89" i="1"/>
  <c r="P89" i="1"/>
  <c r="O88" i="1"/>
  <c r="M88" i="1"/>
  <c r="P88" i="1"/>
  <c r="O87" i="1"/>
  <c r="M87" i="1"/>
  <c r="P87" i="1"/>
  <c r="O86" i="1"/>
  <c r="M86" i="1"/>
  <c r="P86" i="1"/>
  <c r="O84" i="1"/>
  <c r="M84" i="1"/>
  <c r="P84" i="1"/>
  <c r="O78" i="1"/>
  <c r="M78" i="1"/>
  <c r="P78" i="1"/>
  <c r="O77" i="1"/>
  <c r="M77" i="1"/>
  <c r="P77" i="1"/>
  <c r="O76" i="1"/>
  <c r="M76" i="1"/>
  <c r="P76" i="1"/>
  <c r="O75" i="1"/>
  <c r="M75" i="1"/>
  <c r="P75" i="1"/>
  <c r="O74" i="1"/>
  <c r="M74" i="1"/>
  <c r="P74" i="1"/>
  <c r="O73" i="1"/>
  <c r="M73" i="1"/>
  <c r="P73" i="1"/>
  <c r="O72" i="1"/>
  <c r="M72" i="1"/>
  <c r="P72" i="1"/>
  <c r="O71" i="1"/>
  <c r="M71" i="1"/>
  <c r="P71" i="1"/>
  <c r="O70" i="1"/>
  <c r="M70" i="1"/>
  <c r="P70" i="1"/>
  <c r="O69" i="1"/>
  <c r="M69" i="1"/>
  <c r="P69" i="1"/>
  <c r="O68" i="1"/>
  <c r="M68" i="1"/>
  <c r="P68" i="1"/>
  <c r="O67" i="1"/>
  <c r="M67" i="1"/>
  <c r="P67" i="1"/>
  <c r="O66" i="1"/>
  <c r="M66" i="1"/>
  <c r="P66" i="1"/>
  <c r="O65" i="1"/>
  <c r="M65" i="1"/>
  <c r="P65" i="1"/>
  <c r="O64" i="1"/>
  <c r="M64" i="1"/>
  <c r="P64" i="1"/>
  <c r="O63" i="1"/>
  <c r="M63" i="1"/>
  <c r="P63" i="1"/>
  <c r="O62" i="1"/>
  <c r="M62" i="1"/>
  <c r="P62" i="1"/>
  <c r="O61" i="1"/>
  <c r="M61" i="1"/>
  <c r="P61" i="1"/>
  <c r="O55" i="1"/>
  <c r="M55" i="1"/>
  <c r="O54" i="1"/>
  <c r="M54" i="1"/>
  <c r="P54" i="1"/>
  <c r="O53" i="1"/>
  <c r="M53" i="1"/>
  <c r="P53" i="1"/>
  <c r="O52" i="1"/>
  <c r="M52" i="1"/>
  <c r="P52" i="1"/>
  <c r="O51" i="1"/>
  <c r="M51" i="1"/>
  <c r="P51" i="1"/>
  <c r="O50" i="1"/>
  <c r="M50" i="1"/>
  <c r="P50" i="1"/>
  <c r="O49" i="1"/>
  <c r="M49" i="1"/>
  <c r="P49" i="1"/>
  <c r="O48" i="1"/>
  <c r="M48" i="1"/>
  <c r="P48" i="1"/>
  <c r="O47" i="1"/>
  <c r="M47" i="1"/>
  <c r="P47" i="1"/>
  <c r="O46" i="1"/>
  <c r="M46" i="1"/>
  <c r="P46" i="1"/>
  <c r="O45" i="1"/>
  <c r="M45" i="1"/>
  <c r="P45" i="1"/>
  <c r="O44" i="1"/>
  <c r="M44" i="1"/>
  <c r="P44" i="1"/>
  <c r="O43" i="1"/>
  <c r="M43" i="1"/>
  <c r="P43" i="1"/>
  <c r="O42" i="1"/>
  <c r="M42" i="1"/>
  <c r="P42" i="1"/>
  <c r="O41" i="1"/>
  <c r="M41" i="1"/>
  <c r="P41" i="1"/>
  <c r="O40" i="1"/>
  <c r="M40" i="1"/>
  <c r="P40" i="1"/>
  <c r="O39" i="1"/>
  <c r="M39" i="1"/>
  <c r="P39" i="1"/>
  <c r="O38" i="1"/>
  <c r="M38" i="1"/>
  <c r="P38" i="1"/>
  <c r="O37" i="1"/>
  <c r="M37" i="1"/>
  <c r="P37" i="1"/>
  <c r="O36" i="1"/>
  <c r="M36" i="1"/>
  <c r="P36" i="1"/>
  <c r="O35" i="1"/>
  <c r="M35" i="1"/>
  <c r="P35" i="1"/>
  <c r="O34" i="1"/>
  <c r="M34" i="1"/>
  <c r="P34" i="1"/>
  <c r="O33" i="1"/>
  <c r="M33" i="1"/>
  <c r="P33" i="1"/>
  <c r="O27" i="1"/>
  <c r="M27" i="1"/>
  <c r="P27" i="1"/>
  <c r="O26" i="1"/>
  <c r="M26" i="1"/>
  <c r="P26" i="1"/>
  <c r="O25" i="1"/>
  <c r="M25" i="1"/>
  <c r="P25" i="1"/>
  <c r="O24" i="1"/>
  <c r="M24" i="1"/>
  <c r="P24" i="1"/>
  <c r="O23" i="1"/>
  <c r="M23" i="1"/>
  <c r="P23" i="1"/>
  <c r="O22" i="1"/>
  <c r="M22" i="1"/>
  <c r="P22" i="1"/>
  <c r="O21" i="1"/>
  <c r="M21" i="1"/>
  <c r="P21" i="1"/>
  <c r="O20" i="1"/>
  <c r="M20" i="1"/>
  <c r="P20" i="1"/>
  <c r="O19" i="1"/>
  <c r="M19" i="1"/>
  <c r="P19" i="1"/>
  <c r="O18" i="1"/>
  <c r="M18" i="1"/>
  <c r="P18" i="1"/>
  <c r="O17" i="1"/>
  <c r="M17" i="1"/>
  <c r="P17" i="1"/>
  <c r="O16" i="1"/>
  <c r="M16" i="1"/>
  <c r="P16" i="1"/>
  <c r="O15" i="1"/>
  <c r="M15" i="1"/>
  <c r="P15" i="1"/>
  <c r="O14" i="1"/>
  <c r="M14" i="1"/>
  <c r="P14" i="1"/>
  <c r="O13" i="1"/>
  <c r="M13" i="1"/>
  <c r="P13" i="1"/>
  <c r="O12" i="1"/>
  <c r="M12" i="1"/>
  <c r="P12" i="1"/>
  <c r="O11" i="1"/>
  <c r="M11" i="1"/>
  <c r="P11" i="1"/>
  <c r="O9" i="1"/>
  <c r="M9" i="1"/>
  <c r="P9" i="1"/>
  <c r="P141" i="1"/>
  <c r="P143" i="1"/>
  <c r="O141" i="1"/>
  <c r="N141" i="1"/>
  <c r="M141" i="1"/>
  <c r="J141" i="1"/>
  <c r="D141" i="1"/>
  <c r="X140" i="1"/>
  <c r="S140" i="1"/>
  <c r="V140" i="1"/>
  <c r="Y140" i="1"/>
  <c r="X139" i="1"/>
  <c r="S139" i="1"/>
  <c r="V139" i="1"/>
  <c r="Y139" i="1"/>
  <c r="X138" i="1"/>
  <c r="S138" i="1"/>
  <c r="V138" i="1"/>
  <c r="Y138" i="1"/>
  <c r="X137" i="1"/>
  <c r="S137" i="1"/>
  <c r="V137" i="1"/>
  <c r="Y137" i="1"/>
  <c r="X136" i="1"/>
  <c r="S136" i="1"/>
  <c r="V136" i="1"/>
  <c r="Y136" i="1"/>
  <c r="X135" i="1"/>
  <c r="S135" i="1"/>
  <c r="V135" i="1"/>
  <c r="Y135" i="1"/>
  <c r="X134" i="1"/>
  <c r="S134" i="1"/>
  <c r="V134" i="1"/>
  <c r="Y134" i="1"/>
  <c r="X133" i="1"/>
  <c r="S133" i="1"/>
  <c r="V133" i="1"/>
  <c r="Y133" i="1"/>
  <c r="P130" i="1"/>
  <c r="P129" i="1"/>
  <c r="P128" i="1"/>
  <c r="O128" i="1"/>
  <c r="N128" i="1"/>
  <c r="M128" i="1"/>
  <c r="J128" i="1"/>
  <c r="D128" i="1"/>
  <c r="X127" i="1"/>
  <c r="V127" i="1"/>
  <c r="Y127" i="1"/>
  <c r="X126" i="1"/>
  <c r="S126" i="1"/>
  <c r="V126" i="1"/>
  <c r="Y126" i="1"/>
  <c r="X125" i="1"/>
  <c r="S125" i="1"/>
  <c r="V125" i="1"/>
  <c r="Y125" i="1"/>
  <c r="X124" i="1"/>
  <c r="S124" i="1"/>
  <c r="V124" i="1"/>
  <c r="Y124" i="1"/>
  <c r="X123" i="1"/>
  <c r="S123" i="1"/>
  <c r="V123" i="1"/>
  <c r="Y123" i="1"/>
  <c r="X122" i="1"/>
  <c r="S122" i="1"/>
  <c r="V122" i="1"/>
  <c r="Y122" i="1"/>
  <c r="X121" i="1"/>
  <c r="S121" i="1"/>
  <c r="V121" i="1"/>
  <c r="Y121" i="1"/>
  <c r="X120" i="1"/>
  <c r="S120" i="1"/>
  <c r="V120" i="1"/>
  <c r="Y120" i="1"/>
  <c r="X119" i="1"/>
  <c r="S119" i="1"/>
  <c r="V119" i="1"/>
  <c r="Y119" i="1"/>
  <c r="X118" i="1"/>
  <c r="S118" i="1"/>
  <c r="V118" i="1"/>
  <c r="Y118" i="1"/>
  <c r="X117" i="1"/>
  <c r="S117" i="1"/>
  <c r="V117" i="1"/>
  <c r="Y117" i="1"/>
  <c r="X116" i="1"/>
  <c r="S116" i="1"/>
  <c r="V116" i="1"/>
  <c r="Y116" i="1"/>
  <c r="X115" i="1"/>
  <c r="S115" i="1"/>
  <c r="V115" i="1"/>
  <c r="Y115" i="1"/>
  <c r="X114" i="1"/>
  <c r="S114" i="1"/>
  <c r="V114" i="1"/>
  <c r="Y114" i="1"/>
  <c r="X113" i="1"/>
  <c r="S113" i="1"/>
  <c r="V113" i="1"/>
  <c r="Y113" i="1"/>
  <c r="X112" i="1"/>
  <c r="S112" i="1"/>
  <c r="V112" i="1"/>
  <c r="Y112" i="1"/>
  <c r="X111" i="1"/>
  <c r="S111" i="1"/>
  <c r="V111" i="1"/>
  <c r="Y111" i="1"/>
  <c r="X110" i="1"/>
  <c r="S110" i="1"/>
  <c r="V110" i="1"/>
  <c r="Y110" i="1"/>
  <c r="X109" i="1"/>
  <c r="S109" i="1"/>
  <c r="V109" i="1"/>
  <c r="Y109" i="1"/>
  <c r="X108" i="1"/>
  <c r="S108" i="1"/>
  <c r="V108" i="1"/>
  <c r="Y108" i="1"/>
  <c r="X107" i="1"/>
  <c r="S107" i="1"/>
  <c r="V107" i="1"/>
  <c r="Y107" i="1"/>
  <c r="X106" i="1"/>
  <c r="S106" i="1"/>
  <c r="V106" i="1"/>
  <c r="Y106" i="1"/>
  <c r="X105" i="1"/>
  <c r="S105" i="1"/>
  <c r="V105" i="1"/>
  <c r="Y105" i="1"/>
  <c r="X104" i="1"/>
  <c r="S104" i="1"/>
  <c r="V104" i="1"/>
  <c r="Y104" i="1"/>
  <c r="X103" i="1"/>
  <c r="S103" i="1"/>
  <c r="V103" i="1"/>
  <c r="Y103" i="1"/>
  <c r="X102" i="1"/>
  <c r="S102" i="1"/>
  <c r="V102" i="1"/>
  <c r="Y102" i="1"/>
  <c r="X101" i="1"/>
  <c r="S101" i="1"/>
  <c r="V101" i="1"/>
  <c r="X100" i="1"/>
  <c r="S100" i="1"/>
  <c r="V100" i="1"/>
  <c r="Y100" i="1"/>
  <c r="X99" i="1"/>
  <c r="S99" i="1"/>
  <c r="V99" i="1"/>
  <c r="Y99" i="1"/>
  <c r="P94" i="1"/>
  <c r="P96" i="1"/>
  <c r="O94" i="1"/>
  <c r="N94" i="1"/>
  <c r="M94" i="1"/>
  <c r="K94" i="1"/>
  <c r="J94" i="1"/>
  <c r="D94" i="1"/>
  <c r="X93" i="1"/>
  <c r="S93" i="1"/>
  <c r="V93" i="1"/>
  <c r="Y93" i="1"/>
  <c r="X92" i="1"/>
  <c r="S92" i="1"/>
  <c r="V92" i="1"/>
  <c r="Y92" i="1"/>
  <c r="X91" i="1"/>
  <c r="S91" i="1"/>
  <c r="V91" i="1"/>
  <c r="Y91" i="1"/>
  <c r="X90" i="1"/>
  <c r="S90" i="1"/>
  <c r="V90" i="1"/>
  <c r="Y90" i="1"/>
  <c r="X89" i="1"/>
  <c r="S89" i="1"/>
  <c r="V89" i="1"/>
  <c r="Y89" i="1"/>
  <c r="X88" i="1"/>
  <c r="S88" i="1"/>
  <c r="V88" i="1"/>
  <c r="Y88" i="1"/>
  <c r="X87" i="1"/>
  <c r="S87" i="1"/>
  <c r="V87" i="1"/>
  <c r="Y87" i="1"/>
  <c r="X86" i="1"/>
  <c r="S86" i="1"/>
  <c r="V86" i="1"/>
  <c r="Y86" i="1"/>
  <c r="X84" i="1"/>
  <c r="S84" i="1"/>
  <c r="V84" i="1"/>
  <c r="Y84" i="1"/>
  <c r="P81" i="1"/>
  <c r="P80" i="1"/>
  <c r="P79" i="1"/>
  <c r="O79" i="1"/>
  <c r="N79" i="1"/>
  <c r="M79" i="1"/>
  <c r="J79" i="1"/>
  <c r="D79" i="1"/>
  <c r="X78" i="1"/>
  <c r="S78" i="1"/>
  <c r="V78" i="1"/>
  <c r="Y78" i="1"/>
  <c r="X77" i="1"/>
  <c r="S77" i="1"/>
  <c r="V77" i="1"/>
  <c r="Y77" i="1"/>
  <c r="X76" i="1"/>
  <c r="S76" i="1"/>
  <c r="V76" i="1"/>
  <c r="Y76" i="1"/>
  <c r="X75" i="1"/>
  <c r="S75" i="1"/>
  <c r="V75" i="1"/>
  <c r="Y75" i="1"/>
  <c r="X74" i="1"/>
  <c r="S74" i="1"/>
  <c r="V74" i="1"/>
  <c r="Y74" i="1"/>
  <c r="X73" i="1"/>
  <c r="S73" i="1"/>
  <c r="V73" i="1"/>
  <c r="Y73" i="1"/>
  <c r="X72" i="1"/>
  <c r="S72" i="1"/>
  <c r="V72" i="1"/>
  <c r="Y72" i="1"/>
  <c r="X71" i="1"/>
  <c r="S71" i="1"/>
  <c r="V71" i="1"/>
  <c r="Y71" i="1"/>
  <c r="X70" i="1"/>
  <c r="S70" i="1"/>
  <c r="V70" i="1"/>
  <c r="Y70" i="1"/>
  <c r="X69" i="1"/>
  <c r="S69" i="1"/>
  <c r="V69" i="1"/>
  <c r="Y69" i="1"/>
  <c r="X68" i="1"/>
  <c r="S68" i="1"/>
  <c r="V68" i="1"/>
  <c r="Y68" i="1"/>
  <c r="X67" i="1"/>
  <c r="S67" i="1"/>
  <c r="V67" i="1"/>
  <c r="Y67" i="1"/>
  <c r="X66" i="1"/>
  <c r="S66" i="1"/>
  <c r="V66" i="1"/>
  <c r="Y66" i="1"/>
  <c r="X65" i="1"/>
  <c r="S65" i="1"/>
  <c r="V65" i="1"/>
  <c r="Y65" i="1"/>
  <c r="X64" i="1"/>
  <c r="S64" i="1"/>
  <c r="V64" i="1"/>
  <c r="Y64" i="1"/>
  <c r="X63" i="1"/>
  <c r="S63" i="1"/>
  <c r="V63" i="1"/>
  <c r="Y63" i="1"/>
  <c r="X62" i="1"/>
  <c r="S62" i="1"/>
  <c r="V62" i="1"/>
  <c r="Y62" i="1"/>
  <c r="X61" i="1"/>
  <c r="S61" i="1"/>
  <c r="V61" i="1"/>
  <c r="Y61" i="1"/>
  <c r="P56" i="1"/>
  <c r="P58" i="1"/>
  <c r="O56" i="1"/>
  <c r="N56" i="1"/>
  <c r="M56" i="1"/>
  <c r="J56" i="1"/>
  <c r="D56" i="1"/>
  <c r="X55" i="1"/>
  <c r="S55" i="1"/>
  <c r="V55" i="1"/>
  <c r="Y55" i="1"/>
  <c r="X54" i="1"/>
  <c r="S54" i="1"/>
  <c r="V54" i="1"/>
  <c r="Y54" i="1"/>
  <c r="X53" i="1"/>
  <c r="S53" i="1"/>
  <c r="V53" i="1"/>
  <c r="Y53" i="1"/>
  <c r="X52" i="1"/>
  <c r="S52" i="1"/>
  <c r="V52" i="1"/>
  <c r="Y52" i="1"/>
  <c r="X51" i="1"/>
  <c r="S51" i="1"/>
  <c r="V51" i="1"/>
  <c r="Y51" i="1"/>
  <c r="X50" i="1"/>
  <c r="S50" i="1"/>
  <c r="V50" i="1"/>
  <c r="Y50" i="1"/>
  <c r="X49" i="1"/>
  <c r="S49" i="1"/>
  <c r="V49" i="1"/>
  <c r="Y49" i="1"/>
  <c r="X48" i="1"/>
  <c r="S48" i="1"/>
  <c r="V48" i="1"/>
  <c r="Y48" i="1"/>
  <c r="X47" i="1"/>
  <c r="S47" i="1"/>
  <c r="V47" i="1"/>
  <c r="Y47" i="1"/>
  <c r="X46" i="1"/>
  <c r="S46" i="1"/>
  <c r="V46" i="1"/>
  <c r="Y46" i="1"/>
  <c r="X45" i="1"/>
  <c r="S45" i="1"/>
  <c r="V45" i="1"/>
  <c r="Y45" i="1"/>
  <c r="X44" i="1"/>
  <c r="S44" i="1"/>
  <c r="V44" i="1"/>
  <c r="Y44" i="1"/>
  <c r="X43" i="1"/>
  <c r="S43" i="1"/>
  <c r="V43" i="1"/>
  <c r="Y43" i="1"/>
  <c r="X42" i="1"/>
  <c r="S42" i="1"/>
  <c r="V42" i="1"/>
  <c r="Y42" i="1"/>
  <c r="X41" i="1"/>
  <c r="S41" i="1"/>
  <c r="V41" i="1"/>
  <c r="Y41" i="1"/>
  <c r="X40" i="1"/>
  <c r="S40" i="1"/>
  <c r="V40" i="1"/>
  <c r="Y40" i="1"/>
  <c r="X39" i="1"/>
  <c r="S39" i="1"/>
  <c r="V39" i="1"/>
  <c r="Y39" i="1"/>
  <c r="X38" i="1"/>
  <c r="S38" i="1"/>
  <c r="V38" i="1"/>
  <c r="Y38" i="1"/>
  <c r="X37" i="1"/>
  <c r="S37" i="1"/>
  <c r="V37" i="1"/>
  <c r="Y37" i="1"/>
  <c r="X36" i="1"/>
  <c r="S36" i="1"/>
  <c r="V36" i="1"/>
  <c r="Y36" i="1"/>
  <c r="X35" i="1"/>
  <c r="S35" i="1"/>
  <c r="V35" i="1"/>
  <c r="Y35" i="1"/>
  <c r="X34" i="1"/>
  <c r="S34" i="1"/>
  <c r="V34" i="1"/>
  <c r="Y34" i="1"/>
  <c r="X33" i="1"/>
  <c r="S33" i="1"/>
  <c r="V33" i="1"/>
  <c r="Y33" i="1"/>
  <c r="P28" i="1"/>
  <c r="P30" i="1"/>
  <c r="O28" i="1"/>
  <c r="M28" i="1"/>
  <c r="J28" i="1"/>
  <c r="D28" i="1"/>
  <c r="X27" i="1"/>
  <c r="S27" i="1"/>
  <c r="V27" i="1"/>
  <c r="Y27" i="1"/>
  <c r="X26" i="1"/>
  <c r="S26" i="1"/>
  <c r="V26" i="1"/>
  <c r="Y26" i="1"/>
  <c r="X25" i="1"/>
  <c r="S25" i="1"/>
  <c r="V25" i="1"/>
  <c r="Y25" i="1"/>
  <c r="X24" i="1"/>
  <c r="S24" i="1"/>
  <c r="V24" i="1"/>
  <c r="Y24" i="1"/>
  <c r="X23" i="1"/>
  <c r="S23" i="1"/>
  <c r="V23" i="1"/>
  <c r="Y23" i="1"/>
  <c r="X22" i="1"/>
  <c r="S22" i="1"/>
  <c r="V22" i="1"/>
  <c r="Y22" i="1"/>
  <c r="X21" i="1"/>
  <c r="S21" i="1"/>
  <c r="V21" i="1"/>
  <c r="Y21" i="1"/>
  <c r="X20" i="1"/>
  <c r="S20" i="1"/>
  <c r="V20" i="1"/>
  <c r="Y20" i="1"/>
  <c r="X19" i="1"/>
  <c r="S19" i="1"/>
  <c r="V19" i="1"/>
  <c r="Y19" i="1"/>
  <c r="X18" i="1"/>
  <c r="S18" i="1"/>
  <c r="V18" i="1"/>
  <c r="Y18" i="1"/>
  <c r="X17" i="1"/>
  <c r="S17" i="1"/>
  <c r="V17" i="1"/>
  <c r="Y17" i="1"/>
  <c r="X16" i="1"/>
  <c r="S16" i="1"/>
  <c r="V16" i="1"/>
  <c r="Y16" i="1"/>
  <c r="X15" i="1"/>
  <c r="S15" i="1"/>
  <c r="V15" i="1"/>
  <c r="Y15" i="1"/>
  <c r="X14" i="1"/>
  <c r="S14" i="1"/>
  <c r="V14" i="1"/>
  <c r="Y14" i="1"/>
  <c r="X13" i="1"/>
  <c r="S13" i="1"/>
  <c r="V13" i="1"/>
  <c r="Y13" i="1"/>
  <c r="X12" i="1"/>
  <c r="S12" i="1"/>
  <c r="V12" i="1"/>
  <c r="Y12" i="1"/>
  <c r="X11" i="1"/>
  <c r="S11" i="1"/>
  <c r="V11" i="1"/>
  <c r="Y11" i="1"/>
  <c r="X9" i="1"/>
  <c r="S9" i="1"/>
  <c r="T9" i="1"/>
  <c r="V9" i="1"/>
  <c r="Y9" i="1"/>
  <c r="U9" i="1"/>
</calcChain>
</file>

<file path=xl/sharedStrings.xml><?xml version="1.0" encoding="utf-8"?>
<sst xmlns="http://schemas.openxmlformats.org/spreadsheetml/2006/main" count="789" uniqueCount="200">
  <si>
    <t>№</t>
  </si>
  <si>
    <t>Наименование объекта центра питания, класс напряжения</t>
  </si>
  <si>
    <t>Текущий дефицит</t>
  </si>
  <si>
    <t>Примечание</t>
  </si>
  <si>
    <t>Установленная
мощность трансформаторов Sуст. С указанием их количества, шт/МВА</t>
  </si>
  <si>
    <t>Суммарная полная мощность ЦП по результатам замеров максимума нагрузки Smax, МВА</t>
  </si>
  <si>
    <t>Полная мощность перераспределяемая в соответствии с ПТЭ, МВА за время</t>
  </si>
  <si>
    <t>Полная мощность с учетом перераспределения, МВА</t>
  </si>
  <si>
    <t>Ограничивающие факторы, МВА</t>
  </si>
  <si>
    <t>Допустимая нагрузка расчетная в режиме n-1, МВА</t>
  </si>
  <si>
    <t>Текущий дефицит/профицит установленной мощности, МВА</t>
  </si>
  <si>
    <t>Установленная мощность по выданным ТУ на ТП, МВА</t>
  </si>
  <si>
    <t>Ожидаемая нагрузка ЦП, МВА</t>
  </si>
  <si>
    <t>Полная мощность, перераспределяемая в соответствии с ПТЭ, МВА за время</t>
  </si>
  <si>
    <t>Полная мощность с учётом перераспределения, МВА</t>
  </si>
  <si>
    <t>Допустимая нагрузка расчётная в режиме n-1, МВА</t>
  </si>
  <si>
    <t>Перспективный дефицит/ профицит установленной мощности, МВА</t>
  </si>
  <si>
    <t>МВА</t>
  </si>
  <si>
    <t>мин.</t>
  </si>
  <si>
    <t>Астраханский РЭС</t>
  </si>
  <si>
    <t>Однотрансформаторные ПС</t>
  </si>
  <si>
    <t>18.</t>
  </si>
  <si>
    <t>ПС Акбеит</t>
  </si>
  <si>
    <t>Т-1</t>
  </si>
  <si>
    <t>-</t>
  </si>
  <si>
    <t>Двух- и более трансформаторные ПС</t>
  </si>
  <si>
    <t>1.</t>
  </si>
  <si>
    <t xml:space="preserve">ПС Урман </t>
  </si>
  <si>
    <t>10+10</t>
  </si>
  <si>
    <t>Т-2</t>
  </si>
  <si>
    <t>2.</t>
  </si>
  <si>
    <t>ПС Совхозная</t>
  </si>
  <si>
    <t>1,6+1</t>
  </si>
  <si>
    <t>3.</t>
  </si>
  <si>
    <t>ПС Кайнарская</t>
  </si>
  <si>
    <t>1+1</t>
  </si>
  <si>
    <t>4.</t>
  </si>
  <si>
    <t>ПС Первомайская</t>
  </si>
  <si>
    <t>1,6+2,5</t>
  </si>
  <si>
    <t>5.</t>
  </si>
  <si>
    <t>ПС Новый Колутон</t>
  </si>
  <si>
    <t>1,6+1,6</t>
  </si>
  <si>
    <t>6.</t>
  </si>
  <si>
    <t>ПС Степняк</t>
  </si>
  <si>
    <t>7.</t>
  </si>
  <si>
    <t>ПС Жарсуатская</t>
  </si>
  <si>
    <t>8.</t>
  </si>
  <si>
    <t>ПС Красногвардейская</t>
  </si>
  <si>
    <t>9.</t>
  </si>
  <si>
    <t>ПС Новочеркасская</t>
  </si>
  <si>
    <t>10.</t>
  </si>
  <si>
    <t>ПС Колутон</t>
  </si>
  <si>
    <t>1,0+2,5</t>
  </si>
  <si>
    <t>11.</t>
  </si>
  <si>
    <t>ПС Камышенка</t>
  </si>
  <si>
    <t>1+1,6</t>
  </si>
  <si>
    <t>12.</t>
  </si>
  <si>
    <t>ПС Кзыл-Жарская</t>
  </si>
  <si>
    <t>1,6+1,8</t>
  </si>
  <si>
    <t>13.</t>
  </si>
  <si>
    <t>ПС Береговая</t>
  </si>
  <si>
    <t>14.</t>
  </si>
  <si>
    <t>ПС Жамбул</t>
  </si>
  <si>
    <t>15.</t>
  </si>
  <si>
    <t>ПС Астраханка</t>
  </si>
  <si>
    <t>4+4</t>
  </si>
  <si>
    <t>16.</t>
  </si>
  <si>
    <t>ПС Гранит</t>
  </si>
  <si>
    <t>17.</t>
  </si>
  <si>
    <t>ПС Силикатная</t>
  </si>
  <si>
    <t>2,5+2,5</t>
  </si>
  <si>
    <t>Итого</t>
  </si>
  <si>
    <t>дефицит</t>
  </si>
  <si>
    <t>профицит</t>
  </si>
  <si>
    <t>Атбасарский РЭС</t>
  </si>
  <si>
    <t>ПС Город</t>
  </si>
  <si>
    <t>16+16</t>
  </si>
  <si>
    <t>ПС Атбасар-2</t>
  </si>
  <si>
    <t>6,3+6,3</t>
  </si>
  <si>
    <t>ПС Западная</t>
  </si>
  <si>
    <t>ПС Красносельская</t>
  </si>
  <si>
    <t>4+1,6</t>
  </si>
  <si>
    <t>ПС Красная Заря</t>
  </si>
  <si>
    <t>ПС М.Горького</t>
  </si>
  <si>
    <t>6,3+1</t>
  </si>
  <si>
    <t>Т-3</t>
  </si>
  <si>
    <t xml:space="preserve">ПС Целинная    </t>
  </si>
  <si>
    <t>63+10+6,3</t>
  </si>
  <si>
    <t>АТ-1</t>
  </si>
  <si>
    <t>Т-4</t>
  </si>
  <si>
    <t>ПС Мариновская</t>
  </si>
  <si>
    <t>ПС Красный Маяк</t>
  </si>
  <si>
    <t>ПС Шункурколь</t>
  </si>
  <si>
    <t>ПС Ладыженка</t>
  </si>
  <si>
    <t>ПС Сергеевка</t>
  </si>
  <si>
    <t>ПС Самарка</t>
  </si>
  <si>
    <t>ПС Ишимская</t>
  </si>
  <si>
    <t>1,6+4</t>
  </si>
  <si>
    <t>ПС Калиновка</t>
  </si>
  <si>
    <t>1+2,5</t>
  </si>
  <si>
    <t>ПС Новосельская</t>
  </si>
  <si>
    <t>ПС Тельмана</t>
  </si>
  <si>
    <t>ПС Отан</t>
  </si>
  <si>
    <t>2,5+1,6</t>
  </si>
  <si>
    <t>19.</t>
  </si>
  <si>
    <t>ПС Покровка</t>
  </si>
  <si>
    <t>20.</t>
  </si>
  <si>
    <t>ПС Шуйская</t>
  </si>
  <si>
    <t>21.</t>
  </si>
  <si>
    <t>ПС Борисовка</t>
  </si>
  <si>
    <t>22.</t>
  </si>
  <si>
    <t>ПС Акимовская</t>
  </si>
  <si>
    <t>23.</t>
  </si>
  <si>
    <t>ПС Садовая</t>
  </si>
  <si>
    <t>2,5+4</t>
  </si>
  <si>
    <t>Аршалынский РЭС</t>
  </si>
  <si>
    <t>ПС Н.-Александровка</t>
  </si>
  <si>
    <t>ПС Вишнёвка</t>
  </si>
  <si>
    <t>ПС Белоярка</t>
  </si>
  <si>
    <t>10+1,6</t>
  </si>
  <si>
    <t>ПС Волгодоновка</t>
  </si>
  <si>
    <t>ПС Раздольная</t>
  </si>
  <si>
    <t>ПС Сары-Оба</t>
  </si>
  <si>
    <t>ПС Юбилейная</t>
  </si>
  <si>
    <t>ПС Константиновка</t>
  </si>
  <si>
    <t>ПС Ижевская</t>
  </si>
  <si>
    <t>ПС Юлия</t>
  </si>
  <si>
    <t>ПС Н.-Владимировка</t>
  </si>
  <si>
    <t>ПС Тургеневка</t>
  </si>
  <si>
    <t>1,8+1,8</t>
  </si>
  <si>
    <t>ПС Вячеславка</t>
  </si>
  <si>
    <t>ПС Анар</t>
  </si>
  <si>
    <t>1,8+1,6</t>
  </si>
  <si>
    <t>ПС Оросительная</t>
  </si>
  <si>
    <t>ПС ПТФ</t>
  </si>
  <si>
    <t>ПС Михайловка</t>
  </si>
  <si>
    <t>ПС Кварц</t>
  </si>
  <si>
    <t>Егиндыкольский СУ</t>
  </si>
  <si>
    <t>ПС Днепропетровская</t>
  </si>
  <si>
    <t>ПС Краснознаменка</t>
  </si>
  <si>
    <t>ПС Абая</t>
  </si>
  <si>
    <t>ПС Армавирская</t>
  </si>
  <si>
    <t>ПС Баумана</t>
  </si>
  <si>
    <t>ПС Калинина</t>
  </si>
  <si>
    <t>ПС Полтавка</t>
  </si>
  <si>
    <t>ПС Ушакова</t>
  </si>
  <si>
    <t>ПС Буревестник</t>
  </si>
  <si>
    <t>Целиноградский РЭС</t>
  </si>
  <si>
    <t>ПС Воздвиженка</t>
  </si>
  <si>
    <t>ПС Рождественка</t>
  </si>
  <si>
    <t>ПС Красный Яр</t>
  </si>
  <si>
    <t>ПС Акмолинская</t>
  </si>
  <si>
    <t>ПС Ильинка</t>
  </si>
  <si>
    <t>ПС Красный Флаг</t>
  </si>
  <si>
    <t xml:space="preserve">ПС Луговая  </t>
  </si>
  <si>
    <t>ПС Максимовка</t>
  </si>
  <si>
    <t>2,5+1,8</t>
  </si>
  <si>
    <t>ПС Родина</t>
  </si>
  <si>
    <t>ПС Семёновка</t>
  </si>
  <si>
    <t>1,8+2,5</t>
  </si>
  <si>
    <t>ПС Ново-Ишимка</t>
  </si>
  <si>
    <t>ПС Антоновка</t>
  </si>
  <si>
    <t>ПС Жангиз-Кудук</t>
  </si>
  <si>
    <t>ПС Заря</t>
  </si>
  <si>
    <t>ПС Интернациональная</t>
  </si>
  <si>
    <t>ПС Красноярка</t>
  </si>
  <si>
    <t>ПС Куянды</t>
  </si>
  <si>
    <t>ПС М.Маметова</t>
  </si>
  <si>
    <t>ПС Мичурина</t>
  </si>
  <si>
    <t>ПС Романовка</t>
  </si>
  <si>
    <t>ПС Софиевка</t>
  </si>
  <si>
    <t>ПС Целиноградская</t>
  </si>
  <si>
    <t>4+4+4</t>
  </si>
  <si>
    <t>ПС Челкарская</t>
  </si>
  <si>
    <t>24.</t>
  </si>
  <si>
    <t>ПС Коянды-Южная</t>
  </si>
  <si>
    <t>25+25</t>
  </si>
  <si>
    <t>25.</t>
  </si>
  <si>
    <t>ПС Талапкер</t>
  </si>
  <si>
    <t>40+40</t>
  </si>
  <si>
    <t>26.</t>
  </si>
  <si>
    <t>ПС Астана</t>
  </si>
  <si>
    <t>63+63</t>
  </si>
  <si>
    <t>27.</t>
  </si>
  <si>
    <t>ПС ЧЛЗ</t>
  </si>
  <si>
    <t>28.</t>
  </si>
  <si>
    <t>ПС Северная</t>
  </si>
  <si>
    <t>29.</t>
  </si>
  <si>
    <t>ПС Гарден Виладж</t>
  </si>
  <si>
    <t>Коргалжынский РЭС</t>
  </si>
  <si>
    <t>ПС Жантеке</t>
  </si>
  <si>
    <t>ПС Кугальджино</t>
  </si>
  <si>
    <t>ПС Сабунды</t>
  </si>
  <si>
    <t>10+6,3</t>
  </si>
  <si>
    <t>ПС Кенбедаик</t>
  </si>
  <si>
    <t>ПС Арыкты</t>
  </si>
  <si>
    <t>ПС Шалкар</t>
  </si>
  <si>
    <t>ПС Кумгуль</t>
  </si>
  <si>
    <t>ПС Уркендеу</t>
  </si>
  <si>
    <t xml:space="preserve">Загрузка силовых трансформаторов                                                                                              
по РЭУ АО "АРЭК" на 16 марта 2022 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</si>
</sst>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#,##0.000"/>
  </numFmts>
  <fonts count="10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sz val="12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0C75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3" fillId="0" borderId="0" xfId="0" applyFont="1"/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2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165" fontId="4" fillId="4" borderId="2" xfId="0" applyNumberFormat="1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 wrapText="1"/>
    </xf>
    <xf numFmtId="166" fontId="5" fillId="4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165" fontId="4" fillId="6" borderId="2" xfId="0" applyNumberFormat="1" applyFont="1" applyFill="1" applyBorder="1" applyAlignment="1">
      <alignment horizontal="center" vertical="center"/>
    </xf>
    <xf numFmtId="164" fontId="4" fillId="6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65" fontId="6" fillId="0" borderId="2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2" xfId="0" applyFont="1" applyBorder="1"/>
    <xf numFmtId="165" fontId="4" fillId="0" borderId="2" xfId="0" applyNumberFormat="1" applyFont="1" applyBorder="1"/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5" fontId="4" fillId="4" borderId="2" xfId="0" applyNumberFormat="1" applyFont="1" applyFill="1" applyBorder="1" applyAlignment="1">
      <alignment horizontal="center"/>
    </xf>
    <xf numFmtId="0" fontId="3" fillId="7" borderId="0" xfId="0" applyFont="1" applyFill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5" fontId="4" fillId="6" borderId="2" xfId="0" applyNumberFormat="1" applyFont="1" applyFill="1" applyBorder="1" applyAlignment="1">
      <alignment horizontal="center"/>
    </xf>
    <xf numFmtId="0" fontId="3" fillId="5" borderId="0" xfId="0" applyFont="1" applyFill="1"/>
    <xf numFmtId="0" fontId="6" fillId="0" borderId="2" xfId="0" applyFont="1" applyBorder="1" applyAlignment="1">
      <alignment horizontal="center" vertical="center"/>
    </xf>
    <xf numFmtId="0" fontId="3" fillId="0" borderId="0" xfId="0" applyFont="1" applyFill="1"/>
    <xf numFmtId="0" fontId="4" fillId="0" borderId="2" xfId="0" applyFont="1" applyFill="1" applyBorder="1" applyAlignment="1">
      <alignment horizontal="center"/>
    </xf>
    <xf numFmtId="0" fontId="3" fillId="0" borderId="2" xfId="0" applyFont="1" applyBorder="1"/>
    <xf numFmtId="0" fontId="3" fillId="2" borderId="2" xfId="0" applyFont="1" applyFill="1" applyBorder="1"/>
    <xf numFmtId="0" fontId="3" fillId="0" borderId="2" xfId="0" applyFont="1" applyBorder="1" applyAlignment="1">
      <alignment horizontal="center"/>
    </xf>
    <xf numFmtId="0" fontId="3" fillId="2" borderId="0" xfId="0" applyFont="1" applyFill="1"/>
    <xf numFmtId="0" fontId="9" fillId="0" borderId="0" xfId="0" applyFont="1"/>
    <xf numFmtId="165" fontId="8" fillId="6" borderId="2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165" fontId="8" fillId="9" borderId="2" xfId="0" applyNumberFormat="1" applyFont="1" applyFill="1" applyBorder="1" applyAlignment="1">
      <alignment horizontal="center" vertical="center"/>
    </xf>
    <xf numFmtId="164" fontId="8" fillId="9" borderId="2" xfId="0" applyNumberFormat="1" applyFont="1" applyFill="1" applyBorder="1" applyAlignment="1">
      <alignment horizontal="center" vertical="center"/>
    </xf>
    <xf numFmtId="2" fontId="8" fillId="9" borderId="2" xfId="0" applyNumberFormat="1" applyFont="1" applyFill="1" applyBorder="1" applyAlignment="1">
      <alignment horizontal="center" vertical="center"/>
    </xf>
    <xf numFmtId="165" fontId="8" fillId="4" borderId="2" xfId="0" applyNumberFormat="1" applyFont="1" applyFill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65" fontId="8" fillId="4" borderId="10" xfId="0" applyNumberFormat="1" applyFont="1" applyFill="1" applyBorder="1" applyAlignment="1">
      <alignment horizontal="center" vertical="center"/>
    </xf>
    <xf numFmtId="164" fontId="8" fillId="4" borderId="10" xfId="0" applyNumberFormat="1" applyFont="1" applyFill="1" applyBorder="1" applyAlignment="1">
      <alignment horizontal="center" vertical="center"/>
    </xf>
    <xf numFmtId="2" fontId="8" fillId="4" borderId="6" xfId="0" applyNumberFormat="1" applyFont="1" applyFill="1" applyBorder="1" applyAlignment="1">
      <alignment horizontal="center" vertical="center"/>
    </xf>
    <xf numFmtId="2" fontId="8" fillId="4" borderId="10" xfId="0" applyNumberFormat="1" applyFont="1" applyFill="1" applyBorder="1" applyAlignment="1">
      <alignment horizontal="center" vertical="center"/>
    </xf>
    <xf numFmtId="2" fontId="8" fillId="6" borderId="2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10" borderId="2" xfId="0" applyFont="1" applyFill="1" applyBorder="1" applyAlignment="1">
      <alignment horizontal="left" vertical="center"/>
    </xf>
    <xf numFmtId="165" fontId="8" fillId="10" borderId="2" xfId="0" applyNumberFormat="1" applyFont="1" applyFill="1" applyBorder="1" applyAlignment="1">
      <alignment horizontal="center" vertical="center"/>
    </xf>
    <xf numFmtId="164" fontId="8" fillId="10" borderId="2" xfId="0" applyNumberFormat="1" applyFont="1" applyFill="1" applyBorder="1" applyAlignment="1">
      <alignment horizontal="center" vertical="center"/>
    </xf>
    <xf numFmtId="164" fontId="8" fillId="10" borderId="2" xfId="0" applyNumberFormat="1" applyFont="1" applyFill="1" applyBorder="1" applyAlignment="1">
      <alignment horizontal="center" vertical="center"/>
    </xf>
    <xf numFmtId="164" fontId="4" fillId="10" borderId="2" xfId="0" applyNumberFormat="1" applyFont="1" applyFill="1" applyBorder="1" applyAlignment="1">
      <alignment horizontal="center"/>
    </xf>
    <xf numFmtId="165" fontId="4" fillId="10" borderId="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164" fontId="8" fillId="4" borderId="2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/>
    <xf numFmtId="164" fontId="8" fillId="4" borderId="10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165" fontId="6" fillId="0" borderId="2" xfId="0" applyNumberFormat="1" applyFont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Border="1"/>
    <xf numFmtId="0" fontId="4" fillId="0" borderId="2" xfId="0" applyFont="1" applyBorder="1"/>
    <xf numFmtId="0" fontId="6" fillId="8" borderId="3" xfId="0" applyFont="1" applyFill="1" applyBorder="1" applyAlignment="1">
      <alignment horizontal="center"/>
    </xf>
    <xf numFmtId="0" fontId="6" fillId="8" borderId="4" xfId="0" applyFont="1" applyFill="1" applyBorder="1" applyAlignment="1">
      <alignment horizontal="center"/>
    </xf>
    <xf numFmtId="0" fontId="7" fillId="8" borderId="4" xfId="0" applyFont="1" applyFill="1" applyBorder="1" applyAlignment="1"/>
    <xf numFmtId="0" fontId="7" fillId="8" borderId="5" xfId="0" applyFont="1" applyFill="1" applyBorder="1" applyAlignme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2" fontId="8" fillId="6" borderId="3" xfId="0" applyNumberFormat="1" applyFont="1" applyFill="1" applyBorder="1" applyAlignment="1">
      <alignment horizontal="center" vertical="center"/>
    </xf>
    <xf numFmtId="2" fontId="8" fillId="6" borderId="5" xfId="0" applyNumberFormat="1" applyFont="1" applyFill="1" applyBorder="1" applyAlignment="1">
      <alignment horizontal="center" vertical="center"/>
    </xf>
    <xf numFmtId="2" fontId="8" fillId="9" borderId="3" xfId="0" applyNumberFormat="1" applyFont="1" applyFill="1" applyBorder="1" applyAlignment="1">
      <alignment horizontal="center" vertical="center"/>
    </xf>
    <xf numFmtId="2" fontId="8" fillId="9" borderId="5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center" vertical="center"/>
    </xf>
    <xf numFmtId="2" fontId="8" fillId="4" borderId="9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5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7" fillId="3" borderId="4" xfId="0" applyFont="1" applyFill="1" applyBorder="1" applyAlignment="1"/>
    <xf numFmtId="0" fontId="7" fillId="3" borderId="5" xfId="0" applyFont="1" applyFill="1" applyBorder="1" applyAlignment="1"/>
    <xf numFmtId="164" fontId="8" fillId="9" borderId="2" xfId="0" applyNumberFormat="1" applyFont="1" applyFill="1" applyBorder="1" applyAlignment="1">
      <alignment horizontal="center" vertical="center"/>
    </xf>
    <xf numFmtId="164" fontId="8" fillId="10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90C7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472"/>
  <sheetViews>
    <sheetView tabSelected="1" view="pageBreakPreview" zoomScale="85" zoomScaleNormal="85" zoomScaleSheetLayoutView="85" workbookViewId="0">
      <pane xSplit="9" ySplit="5" topLeftCell="O124" activePane="bottomRight" state="frozen"/>
      <selection pane="topRight" activeCell="J1" sqref="J1"/>
      <selection pane="bottomLeft" activeCell="A6" sqref="A6"/>
      <selection pane="bottomRight" activeCell="O150" sqref="O150"/>
    </sheetView>
  </sheetViews>
  <sheetFormatPr defaultRowHeight="18" x14ac:dyDescent="0.25"/>
  <cols>
    <col min="1" max="1" width="5.85546875" style="1" customWidth="1"/>
    <col min="2" max="2" width="27.7109375" style="1" customWidth="1"/>
    <col min="3" max="3" width="19.85546875" style="1" customWidth="1"/>
    <col min="4" max="4" width="5" style="1" customWidth="1"/>
    <col min="5" max="5" width="7.28515625" style="55" customWidth="1"/>
    <col min="6" max="6" width="5.42578125" style="55" customWidth="1"/>
    <col min="7" max="7" width="7.28515625" style="55" customWidth="1"/>
    <col min="8" max="8" width="5.42578125" style="55" customWidth="1"/>
    <col min="9" max="9" width="7.28515625" style="55" customWidth="1"/>
    <col min="10" max="10" width="21.140625" style="1" customWidth="1"/>
    <col min="11" max="11" width="10.7109375" style="1" customWidth="1"/>
    <col min="12" max="12" width="10" style="1" customWidth="1"/>
    <col min="13" max="13" width="21.28515625" style="1" customWidth="1"/>
    <col min="14" max="14" width="19" style="1" customWidth="1"/>
    <col min="15" max="15" width="20" style="1" customWidth="1"/>
    <col min="16" max="16" width="20.42578125" style="1" customWidth="1"/>
    <col min="17" max="17" width="17.7109375" style="3" customWidth="1"/>
    <col min="18" max="18" width="22.28515625" style="73" customWidth="1"/>
    <col min="19" max="19" width="20.7109375" style="4" customWidth="1"/>
    <col min="20" max="20" width="10.140625" style="4" customWidth="1"/>
    <col min="21" max="21" width="10.7109375" style="4" customWidth="1"/>
    <col min="22" max="22" width="23.28515625" style="4" customWidth="1"/>
    <col min="23" max="23" width="16.5703125" style="3" customWidth="1"/>
    <col min="24" max="24" width="18.28515625" style="3" customWidth="1"/>
    <col min="25" max="25" width="19.5703125" style="3" customWidth="1"/>
    <col min="26" max="26" width="16.85546875" style="3" customWidth="1"/>
    <col min="27" max="16384" width="9.140625" style="1"/>
  </cols>
  <sheetData>
    <row r="1" spans="1:26" ht="44.25" customHeight="1" x14ac:dyDescent="0.3">
      <c r="A1" s="88" t="s">
        <v>199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90"/>
      <c r="R1" s="90"/>
      <c r="S1" s="90"/>
      <c r="T1" s="90"/>
      <c r="U1" s="90"/>
      <c r="V1" s="90"/>
      <c r="W1" s="90"/>
      <c r="X1" s="90"/>
      <c r="Y1" s="90"/>
      <c r="Z1" s="90"/>
    </row>
    <row r="2" spans="1:26" ht="1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6" s="5" customFormat="1" ht="15" customHeight="1" x14ac:dyDescent="0.25">
      <c r="A3" s="91" t="s">
        <v>0</v>
      </c>
      <c r="B3" s="94" t="s">
        <v>1</v>
      </c>
      <c r="C3" s="95" t="s">
        <v>2</v>
      </c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98" t="s">
        <v>3</v>
      </c>
      <c r="R3" s="101"/>
      <c r="S3" s="102"/>
      <c r="T3" s="102"/>
      <c r="U3" s="102"/>
      <c r="V3" s="102"/>
      <c r="W3" s="102"/>
      <c r="X3" s="102"/>
      <c r="Y3" s="103"/>
      <c r="Z3" s="104" t="s">
        <v>3</v>
      </c>
    </row>
    <row r="4" spans="1:26" s="5" customFormat="1" ht="90" customHeight="1" x14ac:dyDescent="0.25">
      <c r="A4" s="92"/>
      <c r="B4" s="94"/>
      <c r="C4" s="94" t="s">
        <v>4</v>
      </c>
      <c r="D4" s="107" t="s">
        <v>4</v>
      </c>
      <c r="E4" s="108"/>
      <c r="F4" s="108"/>
      <c r="G4" s="108"/>
      <c r="H4" s="108"/>
      <c r="I4" s="109"/>
      <c r="J4" s="113" t="s">
        <v>5</v>
      </c>
      <c r="K4" s="113" t="s">
        <v>6</v>
      </c>
      <c r="L4" s="113"/>
      <c r="M4" s="113" t="s">
        <v>7</v>
      </c>
      <c r="N4" s="113" t="s">
        <v>8</v>
      </c>
      <c r="O4" s="113" t="s">
        <v>9</v>
      </c>
      <c r="P4" s="113" t="s">
        <v>10</v>
      </c>
      <c r="Q4" s="99"/>
      <c r="R4" s="115" t="s">
        <v>11</v>
      </c>
      <c r="S4" s="114" t="s">
        <v>12</v>
      </c>
      <c r="T4" s="101" t="s">
        <v>13</v>
      </c>
      <c r="U4" s="103"/>
      <c r="V4" s="104" t="s">
        <v>14</v>
      </c>
      <c r="W4" s="104" t="s">
        <v>8</v>
      </c>
      <c r="X4" s="104" t="s">
        <v>15</v>
      </c>
      <c r="Y4" s="114" t="s">
        <v>16</v>
      </c>
      <c r="Z4" s="105"/>
    </row>
    <row r="5" spans="1:26" s="5" customFormat="1" ht="16.5" customHeight="1" x14ac:dyDescent="0.25">
      <c r="A5" s="93"/>
      <c r="B5" s="94"/>
      <c r="C5" s="94"/>
      <c r="D5" s="110"/>
      <c r="E5" s="111"/>
      <c r="F5" s="111"/>
      <c r="G5" s="111"/>
      <c r="H5" s="111"/>
      <c r="I5" s="112"/>
      <c r="J5" s="113"/>
      <c r="K5" s="6" t="s">
        <v>17</v>
      </c>
      <c r="L5" s="6" t="s">
        <v>18</v>
      </c>
      <c r="M5" s="113"/>
      <c r="N5" s="113"/>
      <c r="O5" s="113"/>
      <c r="P5" s="113"/>
      <c r="Q5" s="100"/>
      <c r="R5" s="115"/>
      <c r="S5" s="114"/>
      <c r="T5" s="7" t="s">
        <v>17</v>
      </c>
      <c r="U5" s="7" t="s">
        <v>18</v>
      </c>
      <c r="V5" s="106"/>
      <c r="W5" s="106"/>
      <c r="X5" s="106"/>
      <c r="Y5" s="114"/>
      <c r="Z5" s="106"/>
    </row>
    <row r="6" spans="1:26" s="5" customFormat="1" ht="16.5" customHeight="1" x14ac:dyDescent="0.25">
      <c r="A6" s="7">
        <v>1</v>
      </c>
      <c r="B6" s="7">
        <v>2</v>
      </c>
      <c r="C6" s="7">
        <v>3</v>
      </c>
      <c r="D6" s="101">
        <v>3</v>
      </c>
      <c r="E6" s="119"/>
      <c r="F6" s="119"/>
      <c r="G6" s="119"/>
      <c r="H6" s="119"/>
      <c r="I6" s="120"/>
      <c r="J6" s="7">
        <v>4</v>
      </c>
      <c r="K6" s="121">
        <v>5</v>
      </c>
      <c r="L6" s="122"/>
      <c r="M6" s="8">
        <v>6</v>
      </c>
      <c r="N6" s="8">
        <v>7</v>
      </c>
      <c r="O6" s="8">
        <v>8</v>
      </c>
      <c r="P6" s="8">
        <v>9</v>
      </c>
      <c r="Q6" s="7">
        <v>10</v>
      </c>
      <c r="R6" s="74">
        <v>11</v>
      </c>
      <c r="S6" s="7">
        <v>12</v>
      </c>
      <c r="T6" s="101">
        <v>5</v>
      </c>
      <c r="U6" s="103"/>
      <c r="V6" s="7">
        <v>6</v>
      </c>
      <c r="W6" s="7">
        <v>7</v>
      </c>
      <c r="X6" s="7">
        <v>8</v>
      </c>
      <c r="Y6" s="7">
        <v>9</v>
      </c>
      <c r="Z6" s="7">
        <v>10</v>
      </c>
    </row>
    <row r="7" spans="1:26" s="5" customFormat="1" ht="18" customHeight="1" x14ac:dyDescent="0.25">
      <c r="A7" s="123" t="s">
        <v>19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4"/>
      <c r="R7" s="124"/>
      <c r="S7" s="124"/>
      <c r="T7" s="124"/>
      <c r="U7" s="124"/>
      <c r="V7" s="124"/>
      <c r="W7" s="124"/>
      <c r="X7" s="124"/>
      <c r="Y7" s="124"/>
      <c r="Z7" s="124"/>
    </row>
    <row r="8" spans="1:26" s="9" customFormat="1" ht="18" customHeight="1" x14ac:dyDescent="0.2">
      <c r="A8" s="116" t="s">
        <v>20</v>
      </c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7"/>
      <c r="R8" s="117"/>
      <c r="S8" s="117"/>
      <c r="T8" s="117"/>
      <c r="U8" s="117"/>
      <c r="V8" s="117"/>
      <c r="W8" s="117"/>
      <c r="X8" s="117"/>
      <c r="Y8" s="117"/>
      <c r="Z8" s="117"/>
    </row>
    <row r="9" spans="1:26" s="18" customFormat="1" ht="15.75" customHeight="1" x14ac:dyDescent="0.2">
      <c r="A9" s="10" t="s">
        <v>21</v>
      </c>
      <c r="B9" s="11" t="s">
        <v>22</v>
      </c>
      <c r="C9" s="67">
        <v>1.6</v>
      </c>
      <c r="D9" s="67" t="s">
        <v>23</v>
      </c>
      <c r="E9" s="67">
        <v>1.6</v>
      </c>
      <c r="F9" s="67" t="s">
        <v>24</v>
      </c>
      <c r="G9" s="67" t="s">
        <v>24</v>
      </c>
      <c r="H9" s="67" t="s">
        <v>24</v>
      </c>
      <c r="I9" s="67" t="s">
        <v>24</v>
      </c>
      <c r="J9" s="68">
        <v>0.45</v>
      </c>
      <c r="K9" s="125">
        <v>0</v>
      </c>
      <c r="L9" s="125"/>
      <c r="M9" s="68">
        <f>J9</f>
        <v>0.45</v>
      </c>
      <c r="N9" s="68">
        <v>0</v>
      </c>
      <c r="O9" s="67">
        <f>MIN(D9:I9)</f>
        <v>1.6</v>
      </c>
      <c r="P9" s="68">
        <f>O9-M9</f>
        <v>1.1500000000000001</v>
      </c>
      <c r="Q9" s="14"/>
      <c r="R9" s="75">
        <v>0.111</v>
      </c>
      <c r="S9" s="15">
        <f>J9+R9</f>
        <v>0.56100000000000005</v>
      </c>
      <c r="T9" s="15">
        <f>K9</f>
        <v>0</v>
      </c>
      <c r="U9" s="16">
        <f>L9</f>
        <v>0</v>
      </c>
      <c r="V9" s="15">
        <f>S9-T9</f>
        <v>0.56100000000000005</v>
      </c>
      <c r="W9" s="15">
        <v>0</v>
      </c>
      <c r="X9" s="15">
        <f>O9</f>
        <v>1.6</v>
      </c>
      <c r="Y9" s="17">
        <f>X9-V9</f>
        <v>1.0390000000000001</v>
      </c>
      <c r="Z9" s="17"/>
    </row>
    <row r="10" spans="1:26" s="9" customFormat="1" ht="18" customHeight="1" x14ac:dyDescent="0.2">
      <c r="A10" s="116" t="s">
        <v>25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7"/>
      <c r="R10" s="117"/>
      <c r="S10" s="117"/>
      <c r="T10" s="117"/>
      <c r="U10" s="117"/>
      <c r="V10" s="117"/>
      <c r="W10" s="117"/>
      <c r="X10" s="117"/>
      <c r="Y10" s="117"/>
      <c r="Z10" s="117"/>
    </row>
    <row r="11" spans="1:26" s="19" customFormat="1" ht="15.75" customHeight="1" x14ac:dyDescent="0.2">
      <c r="A11" s="10" t="s">
        <v>26</v>
      </c>
      <c r="B11" s="11" t="s">
        <v>27</v>
      </c>
      <c r="C11" s="61" t="s">
        <v>28</v>
      </c>
      <c r="D11" s="61" t="s">
        <v>23</v>
      </c>
      <c r="E11" s="61">
        <v>10</v>
      </c>
      <c r="F11" s="61" t="s">
        <v>29</v>
      </c>
      <c r="G11" s="61">
        <v>10</v>
      </c>
      <c r="H11" s="61" t="s">
        <v>24</v>
      </c>
      <c r="I11" s="61" t="s">
        <v>24</v>
      </c>
      <c r="J11" s="62">
        <v>4.03</v>
      </c>
      <c r="K11" s="118">
        <v>0</v>
      </c>
      <c r="L11" s="118"/>
      <c r="M11" s="62">
        <f>J11</f>
        <v>4.03</v>
      </c>
      <c r="N11" s="62">
        <v>0</v>
      </c>
      <c r="O11" s="61">
        <f>MIN(D11:I11)</f>
        <v>10</v>
      </c>
      <c r="P11" s="62">
        <f>O11-M11</f>
        <v>5.97</v>
      </c>
      <c r="Q11" s="10"/>
      <c r="R11" s="13">
        <v>0.377</v>
      </c>
      <c r="S11" s="13">
        <f>J11+R11</f>
        <v>4.407</v>
      </c>
      <c r="T11" s="10"/>
      <c r="U11" s="10"/>
      <c r="V11" s="13">
        <f>S11-T11</f>
        <v>4.407</v>
      </c>
      <c r="W11" s="10">
        <v>0</v>
      </c>
      <c r="X11" s="12">
        <f>O11</f>
        <v>10</v>
      </c>
      <c r="Y11" s="13">
        <f>X11-V11</f>
        <v>5.593</v>
      </c>
      <c r="Z11" s="10"/>
    </row>
    <row r="12" spans="1:26" s="20" customFormat="1" ht="15.75" customHeight="1" x14ac:dyDescent="0.2">
      <c r="A12" s="10" t="s">
        <v>30</v>
      </c>
      <c r="B12" s="11" t="s">
        <v>31</v>
      </c>
      <c r="C12" s="61" t="s">
        <v>32</v>
      </c>
      <c r="D12" s="61" t="s">
        <v>23</v>
      </c>
      <c r="E12" s="61">
        <v>1.6</v>
      </c>
      <c r="F12" s="61" t="s">
        <v>29</v>
      </c>
      <c r="G12" s="61">
        <v>1</v>
      </c>
      <c r="H12" s="61" t="s">
        <v>24</v>
      </c>
      <c r="I12" s="61" t="s">
        <v>24</v>
      </c>
      <c r="J12" s="62">
        <v>7.0000000000000001E-3</v>
      </c>
      <c r="K12" s="118">
        <v>0</v>
      </c>
      <c r="L12" s="118"/>
      <c r="M12" s="62">
        <f t="shared" ref="M12:M24" si="0">J12</f>
        <v>7.0000000000000001E-3</v>
      </c>
      <c r="N12" s="62">
        <v>0</v>
      </c>
      <c r="O12" s="61">
        <f t="shared" ref="O12:O27" si="1">MIN(D12:I12)</f>
        <v>1</v>
      </c>
      <c r="P12" s="62">
        <f t="shared" ref="P12:P23" si="2">O12-M12</f>
        <v>0.99299999999999999</v>
      </c>
      <c r="Q12" s="10"/>
      <c r="R12" s="13">
        <v>0</v>
      </c>
      <c r="S12" s="13">
        <f t="shared" ref="S12:S27" si="3">J12+R12</f>
        <v>7.0000000000000001E-3</v>
      </c>
      <c r="T12" s="10"/>
      <c r="U12" s="10"/>
      <c r="V12" s="13">
        <f t="shared" ref="V12:V26" si="4">S12-T12</f>
        <v>7.0000000000000001E-3</v>
      </c>
      <c r="W12" s="10">
        <v>0</v>
      </c>
      <c r="X12" s="12">
        <f t="shared" ref="X12:X26" si="5">O12</f>
        <v>1</v>
      </c>
      <c r="Y12" s="13">
        <f t="shared" ref="Y12:Y26" si="6">X12-V12</f>
        <v>0.99299999999999999</v>
      </c>
      <c r="Z12" s="10"/>
    </row>
    <row r="13" spans="1:26" s="20" customFormat="1" ht="15.75" customHeight="1" x14ac:dyDescent="0.2">
      <c r="A13" s="10" t="s">
        <v>33</v>
      </c>
      <c r="B13" s="11" t="s">
        <v>34</v>
      </c>
      <c r="C13" s="61" t="s">
        <v>35</v>
      </c>
      <c r="D13" s="61" t="s">
        <v>24</v>
      </c>
      <c r="E13" s="61" t="s">
        <v>24</v>
      </c>
      <c r="F13" s="61" t="s">
        <v>29</v>
      </c>
      <c r="G13" s="61">
        <v>1</v>
      </c>
      <c r="H13" s="61" t="s">
        <v>24</v>
      </c>
      <c r="I13" s="61" t="s">
        <v>24</v>
      </c>
      <c r="J13" s="62">
        <v>1.0999999999999999E-2</v>
      </c>
      <c r="K13" s="118">
        <v>0</v>
      </c>
      <c r="L13" s="118"/>
      <c r="M13" s="62">
        <f t="shared" si="0"/>
        <v>1.0999999999999999E-2</v>
      </c>
      <c r="N13" s="62">
        <v>0</v>
      </c>
      <c r="O13" s="61">
        <f t="shared" si="1"/>
        <v>1</v>
      </c>
      <c r="P13" s="62">
        <f t="shared" si="2"/>
        <v>0.98899999999999999</v>
      </c>
      <c r="Q13" s="10"/>
      <c r="R13" s="13">
        <v>5.1999999999999998E-2</v>
      </c>
      <c r="S13" s="13">
        <f t="shared" si="3"/>
        <v>6.3E-2</v>
      </c>
      <c r="T13" s="10"/>
      <c r="U13" s="10"/>
      <c r="V13" s="13">
        <f>S13-T13</f>
        <v>6.3E-2</v>
      </c>
      <c r="W13" s="10">
        <v>0</v>
      </c>
      <c r="X13" s="12">
        <f t="shared" si="5"/>
        <v>1</v>
      </c>
      <c r="Y13" s="13">
        <f t="shared" si="6"/>
        <v>0.93700000000000006</v>
      </c>
      <c r="Z13" s="10"/>
    </row>
    <row r="14" spans="1:26" s="20" customFormat="1" ht="15.75" customHeight="1" x14ac:dyDescent="0.2">
      <c r="A14" s="10" t="s">
        <v>36</v>
      </c>
      <c r="B14" s="11" t="s">
        <v>37</v>
      </c>
      <c r="C14" s="61" t="s">
        <v>38</v>
      </c>
      <c r="D14" s="61" t="s">
        <v>23</v>
      </c>
      <c r="E14" s="61">
        <v>1.6</v>
      </c>
      <c r="F14" s="61" t="s">
        <v>29</v>
      </c>
      <c r="G14" s="61">
        <v>2.5</v>
      </c>
      <c r="H14" s="61" t="s">
        <v>24</v>
      </c>
      <c r="I14" s="61" t="s">
        <v>24</v>
      </c>
      <c r="J14" s="62">
        <v>0.51</v>
      </c>
      <c r="K14" s="118">
        <v>0</v>
      </c>
      <c r="L14" s="118"/>
      <c r="M14" s="62">
        <f t="shared" si="0"/>
        <v>0.51</v>
      </c>
      <c r="N14" s="62">
        <v>0</v>
      </c>
      <c r="O14" s="61">
        <f t="shared" si="1"/>
        <v>1.6</v>
      </c>
      <c r="P14" s="62">
        <f t="shared" si="2"/>
        <v>1.0900000000000001</v>
      </c>
      <c r="Q14" s="10"/>
      <c r="R14" s="13">
        <v>0.53500000000000003</v>
      </c>
      <c r="S14" s="13">
        <f t="shared" si="3"/>
        <v>1.0449999999999999</v>
      </c>
      <c r="T14" s="10"/>
      <c r="U14" s="10"/>
      <c r="V14" s="13">
        <f t="shared" si="4"/>
        <v>1.0449999999999999</v>
      </c>
      <c r="W14" s="10">
        <v>0</v>
      </c>
      <c r="X14" s="12">
        <f t="shared" si="5"/>
        <v>1.6</v>
      </c>
      <c r="Y14" s="13">
        <f t="shared" si="6"/>
        <v>0.55500000000000016</v>
      </c>
      <c r="Z14" s="10"/>
    </row>
    <row r="15" spans="1:26" s="20" customFormat="1" ht="15.75" customHeight="1" x14ac:dyDescent="0.2">
      <c r="A15" s="10" t="s">
        <v>39</v>
      </c>
      <c r="B15" s="11" t="s">
        <v>40</v>
      </c>
      <c r="C15" s="61" t="s">
        <v>41</v>
      </c>
      <c r="D15" s="61" t="s">
        <v>23</v>
      </c>
      <c r="E15" s="61">
        <v>1.6</v>
      </c>
      <c r="F15" s="61" t="s">
        <v>29</v>
      </c>
      <c r="G15" s="61">
        <v>1.6</v>
      </c>
      <c r="H15" s="61" t="s">
        <v>24</v>
      </c>
      <c r="I15" s="61" t="s">
        <v>24</v>
      </c>
      <c r="J15" s="62">
        <v>0.14599999999999999</v>
      </c>
      <c r="K15" s="118">
        <v>0</v>
      </c>
      <c r="L15" s="118"/>
      <c r="M15" s="62">
        <f t="shared" si="0"/>
        <v>0.14599999999999999</v>
      </c>
      <c r="N15" s="62">
        <v>0</v>
      </c>
      <c r="O15" s="61">
        <f t="shared" si="1"/>
        <v>1.6</v>
      </c>
      <c r="P15" s="62">
        <f t="shared" si="2"/>
        <v>1.4540000000000002</v>
      </c>
      <c r="Q15" s="10"/>
      <c r="R15" s="13">
        <v>3.3000000000000002E-2</v>
      </c>
      <c r="S15" s="13">
        <f t="shared" si="3"/>
        <v>0.17899999999999999</v>
      </c>
      <c r="T15" s="10"/>
      <c r="U15" s="10"/>
      <c r="V15" s="13">
        <f t="shared" si="4"/>
        <v>0.17899999999999999</v>
      </c>
      <c r="W15" s="10">
        <v>0</v>
      </c>
      <c r="X15" s="12">
        <f t="shared" si="5"/>
        <v>1.6</v>
      </c>
      <c r="Y15" s="13">
        <f t="shared" si="6"/>
        <v>1.421</v>
      </c>
      <c r="Z15" s="10"/>
    </row>
    <row r="16" spans="1:26" s="20" customFormat="1" ht="15.75" customHeight="1" x14ac:dyDescent="0.2">
      <c r="A16" s="10" t="s">
        <v>42</v>
      </c>
      <c r="B16" s="11" t="s">
        <v>43</v>
      </c>
      <c r="C16" s="61" t="s">
        <v>35</v>
      </c>
      <c r="D16" s="61" t="s">
        <v>23</v>
      </c>
      <c r="E16" s="61">
        <v>1</v>
      </c>
      <c r="F16" s="61" t="s">
        <v>29</v>
      </c>
      <c r="G16" s="61">
        <v>1</v>
      </c>
      <c r="H16" s="61" t="s">
        <v>24</v>
      </c>
      <c r="I16" s="61" t="s">
        <v>24</v>
      </c>
      <c r="J16" s="62">
        <v>4.0000000000000001E-3</v>
      </c>
      <c r="K16" s="118">
        <v>0</v>
      </c>
      <c r="L16" s="118"/>
      <c r="M16" s="62">
        <f t="shared" si="0"/>
        <v>4.0000000000000001E-3</v>
      </c>
      <c r="N16" s="62">
        <v>0</v>
      </c>
      <c r="O16" s="61">
        <f t="shared" si="1"/>
        <v>1</v>
      </c>
      <c r="P16" s="62">
        <f t="shared" si="2"/>
        <v>0.996</v>
      </c>
      <c r="Q16" s="10"/>
      <c r="R16" s="13">
        <v>0</v>
      </c>
      <c r="S16" s="13">
        <f t="shared" si="3"/>
        <v>4.0000000000000001E-3</v>
      </c>
      <c r="T16" s="10"/>
      <c r="U16" s="10"/>
      <c r="V16" s="13">
        <f t="shared" si="4"/>
        <v>4.0000000000000001E-3</v>
      </c>
      <c r="W16" s="10">
        <v>0</v>
      </c>
      <c r="X16" s="12">
        <f t="shared" si="5"/>
        <v>1</v>
      </c>
      <c r="Y16" s="13">
        <f t="shared" si="6"/>
        <v>0.996</v>
      </c>
      <c r="Z16" s="10"/>
    </row>
    <row r="17" spans="1:26" s="20" customFormat="1" ht="15.75" customHeight="1" x14ac:dyDescent="0.2">
      <c r="A17" s="10" t="s">
        <v>44</v>
      </c>
      <c r="B17" s="11" t="s">
        <v>45</v>
      </c>
      <c r="C17" s="61" t="s">
        <v>41</v>
      </c>
      <c r="D17" s="61" t="s">
        <v>23</v>
      </c>
      <c r="E17" s="61">
        <v>1.6</v>
      </c>
      <c r="F17" s="61" t="s">
        <v>29</v>
      </c>
      <c r="G17" s="61">
        <v>1.6</v>
      </c>
      <c r="H17" s="61" t="s">
        <v>24</v>
      </c>
      <c r="I17" s="61" t="s">
        <v>24</v>
      </c>
      <c r="J17" s="62">
        <v>8.9999999999999993E-3</v>
      </c>
      <c r="K17" s="118">
        <v>0</v>
      </c>
      <c r="L17" s="118"/>
      <c r="M17" s="62">
        <f t="shared" si="0"/>
        <v>8.9999999999999993E-3</v>
      </c>
      <c r="N17" s="62">
        <v>0</v>
      </c>
      <c r="O17" s="61">
        <f t="shared" si="1"/>
        <v>1.6</v>
      </c>
      <c r="P17" s="62">
        <f t="shared" si="2"/>
        <v>1.5910000000000002</v>
      </c>
      <c r="Q17" s="10"/>
      <c r="R17" s="13">
        <v>0.109</v>
      </c>
      <c r="S17" s="13">
        <f t="shared" si="3"/>
        <v>0.11799999999999999</v>
      </c>
      <c r="T17" s="10"/>
      <c r="U17" s="10"/>
      <c r="V17" s="13">
        <f t="shared" si="4"/>
        <v>0.11799999999999999</v>
      </c>
      <c r="W17" s="10">
        <v>0</v>
      </c>
      <c r="X17" s="12">
        <f t="shared" si="5"/>
        <v>1.6</v>
      </c>
      <c r="Y17" s="13">
        <f t="shared" si="6"/>
        <v>1.4820000000000002</v>
      </c>
      <c r="Z17" s="10"/>
    </row>
    <row r="18" spans="1:26" s="20" customFormat="1" ht="15.75" customHeight="1" x14ac:dyDescent="0.2">
      <c r="A18" s="10" t="s">
        <v>46</v>
      </c>
      <c r="B18" s="11" t="s">
        <v>47</v>
      </c>
      <c r="C18" s="61" t="s">
        <v>38</v>
      </c>
      <c r="D18" s="61" t="s">
        <v>23</v>
      </c>
      <c r="E18" s="61">
        <v>1.6</v>
      </c>
      <c r="F18" s="61" t="s">
        <v>29</v>
      </c>
      <c r="G18" s="61">
        <v>2.5</v>
      </c>
      <c r="H18" s="61" t="s">
        <v>24</v>
      </c>
      <c r="I18" s="61" t="s">
        <v>24</v>
      </c>
      <c r="J18" s="62">
        <v>0.20899999999999999</v>
      </c>
      <c r="K18" s="118">
        <v>0</v>
      </c>
      <c r="L18" s="118"/>
      <c r="M18" s="62">
        <f t="shared" si="0"/>
        <v>0.20899999999999999</v>
      </c>
      <c r="N18" s="62">
        <v>0</v>
      </c>
      <c r="O18" s="61">
        <f t="shared" si="1"/>
        <v>1.6</v>
      </c>
      <c r="P18" s="62">
        <f t="shared" si="2"/>
        <v>1.391</v>
      </c>
      <c r="Q18" s="10"/>
      <c r="R18" s="13">
        <v>2.1999999999999999E-2</v>
      </c>
      <c r="S18" s="13">
        <f t="shared" si="3"/>
        <v>0.23099999999999998</v>
      </c>
      <c r="T18" s="10"/>
      <c r="U18" s="10"/>
      <c r="V18" s="13">
        <f t="shared" si="4"/>
        <v>0.23099999999999998</v>
      </c>
      <c r="W18" s="10">
        <v>0</v>
      </c>
      <c r="X18" s="12">
        <f t="shared" si="5"/>
        <v>1.6</v>
      </c>
      <c r="Y18" s="13">
        <f t="shared" si="6"/>
        <v>1.3690000000000002</v>
      </c>
      <c r="Z18" s="10"/>
    </row>
    <row r="19" spans="1:26" s="20" customFormat="1" ht="15.75" customHeight="1" x14ac:dyDescent="0.2">
      <c r="A19" s="10" t="s">
        <v>48</v>
      </c>
      <c r="B19" s="11" t="s">
        <v>49</v>
      </c>
      <c r="C19" s="61" t="s">
        <v>32</v>
      </c>
      <c r="D19" s="61" t="s">
        <v>23</v>
      </c>
      <c r="E19" s="61">
        <v>1.6</v>
      </c>
      <c r="F19" s="61" t="s">
        <v>29</v>
      </c>
      <c r="G19" s="61">
        <v>1</v>
      </c>
      <c r="H19" s="61" t="s">
        <v>24</v>
      </c>
      <c r="I19" s="61" t="s">
        <v>24</v>
      </c>
      <c r="J19" s="62">
        <v>0.27</v>
      </c>
      <c r="K19" s="118">
        <v>0</v>
      </c>
      <c r="L19" s="118"/>
      <c r="M19" s="62">
        <f t="shared" si="0"/>
        <v>0.27</v>
      </c>
      <c r="N19" s="62">
        <v>0</v>
      </c>
      <c r="O19" s="61">
        <f t="shared" si="1"/>
        <v>1</v>
      </c>
      <c r="P19" s="62">
        <f t="shared" si="2"/>
        <v>0.73</v>
      </c>
      <c r="Q19" s="10"/>
      <c r="R19" s="13">
        <v>0.23</v>
      </c>
      <c r="S19" s="13">
        <f t="shared" si="3"/>
        <v>0.5</v>
      </c>
      <c r="T19" s="10"/>
      <c r="U19" s="10"/>
      <c r="V19" s="13">
        <f t="shared" si="4"/>
        <v>0.5</v>
      </c>
      <c r="W19" s="10">
        <v>0</v>
      </c>
      <c r="X19" s="12">
        <f t="shared" si="5"/>
        <v>1</v>
      </c>
      <c r="Y19" s="13">
        <f t="shared" si="6"/>
        <v>0.5</v>
      </c>
      <c r="Z19" s="10"/>
    </row>
    <row r="20" spans="1:26" s="20" customFormat="1" ht="15.75" customHeight="1" x14ac:dyDescent="0.2">
      <c r="A20" s="10" t="s">
        <v>50</v>
      </c>
      <c r="B20" s="11" t="s">
        <v>51</v>
      </c>
      <c r="C20" s="61" t="s">
        <v>52</v>
      </c>
      <c r="D20" s="61" t="s">
        <v>23</v>
      </c>
      <c r="E20" s="61">
        <v>1</v>
      </c>
      <c r="F20" s="61" t="s">
        <v>29</v>
      </c>
      <c r="G20" s="61">
        <v>2.5</v>
      </c>
      <c r="H20" s="61" t="s">
        <v>24</v>
      </c>
      <c r="I20" s="61" t="s">
        <v>24</v>
      </c>
      <c r="J20" s="62">
        <v>0.14499999999999999</v>
      </c>
      <c r="K20" s="118">
        <v>0</v>
      </c>
      <c r="L20" s="118"/>
      <c r="M20" s="62">
        <f t="shared" si="0"/>
        <v>0.14499999999999999</v>
      </c>
      <c r="N20" s="62">
        <v>0</v>
      </c>
      <c r="O20" s="61">
        <f t="shared" si="1"/>
        <v>1</v>
      </c>
      <c r="P20" s="62">
        <f t="shared" si="2"/>
        <v>0.85499999999999998</v>
      </c>
      <c r="Q20" s="10"/>
      <c r="R20" s="13">
        <v>0.08</v>
      </c>
      <c r="S20" s="13">
        <f t="shared" si="3"/>
        <v>0.22499999999999998</v>
      </c>
      <c r="T20" s="10"/>
      <c r="U20" s="10"/>
      <c r="V20" s="13">
        <f t="shared" si="4"/>
        <v>0.22499999999999998</v>
      </c>
      <c r="W20" s="10">
        <v>0</v>
      </c>
      <c r="X20" s="12">
        <f t="shared" si="5"/>
        <v>1</v>
      </c>
      <c r="Y20" s="13">
        <f t="shared" si="6"/>
        <v>0.77500000000000002</v>
      </c>
      <c r="Z20" s="10"/>
    </row>
    <row r="21" spans="1:26" s="20" customFormat="1" ht="15.75" customHeight="1" x14ac:dyDescent="0.2">
      <c r="A21" s="21" t="s">
        <v>53</v>
      </c>
      <c r="B21" s="22" t="s">
        <v>54</v>
      </c>
      <c r="C21" s="56" t="s">
        <v>55</v>
      </c>
      <c r="D21" s="56" t="s">
        <v>23</v>
      </c>
      <c r="E21" s="56">
        <v>1</v>
      </c>
      <c r="F21" s="56" t="s">
        <v>29</v>
      </c>
      <c r="G21" s="56">
        <v>1.6</v>
      </c>
      <c r="H21" s="56" t="s">
        <v>24</v>
      </c>
      <c r="I21" s="56" t="s">
        <v>24</v>
      </c>
      <c r="J21" s="57">
        <v>0.27</v>
      </c>
      <c r="K21" s="126">
        <v>0</v>
      </c>
      <c r="L21" s="126"/>
      <c r="M21" s="57">
        <f t="shared" si="0"/>
        <v>0.27</v>
      </c>
      <c r="N21" s="57">
        <v>0</v>
      </c>
      <c r="O21" s="56">
        <f t="shared" si="1"/>
        <v>1</v>
      </c>
      <c r="P21" s="57">
        <f t="shared" si="2"/>
        <v>0.73</v>
      </c>
      <c r="Q21" s="21"/>
      <c r="R21" s="24">
        <v>0.85299999999999998</v>
      </c>
      <c r="S21" s="24">
        <f>J21+R21</f>
        <v>1.123</v>
      </c>
      <c r="T21" s="21"/>
      <c r="U21" s="21"/>
      <c r="V21" s="24">
        <f t="shared" si="4"/>
        <v>1.123</v>
      </c>
      <c r="W21" s="21">
        <v>0</v>
      </c>
      <c r="X21" s="23">
        <f t="shared" si="5"/>
        <v>1</v>
      </c>
      <c r="Y21" s="24">
        <f t="shared" si="6"/>
        <v>-0.123</v>
      </c>
      <c r="Z21" s="21"/>
    </row>
    <row r="22" spans="1:26" s="20" customFormat="1" ht="15.75" customHeight="1" x14ac:dyDescent="0.2">
      <c r="A22" s="10" t="s">
        <v>56</v>
      </c>
      <c r="B22" s="11" t="s">
        <v>57</v>
      </c>
      <c r="C22" s="61" t="s">
        <v>58</v>
      </c>
      <c r="D22" s="61" t="s">
        <v>23</v>
      </c>
      <c r="E22" s="61">
        <v>1.6</v>
      </c>
      <c r="F22" s="61" t="s">
        <v>29</v>
      </c>
      <c r="G22" s="61">
        <v>1.8</v>
      </c>
      <c r="H22" s="61" t="s">
        <v>24</v>
      </c>
      <c r="I22" s="61" t="s">
        <v>24</v>
      </c>
      <c r="J22" s="62">
        <v>0.16</v>
      </c>
      <c r="K22" s="118">
        <v>0</v>
      </c>
      <c r="L22" s="118"/>
      <c r="M22" s="62">
        <f t="shared" si="0"/>
        <v>0.16</v>
      </c>
      <c r="N22" s="62">
        <v>0</v>
      </c>
      <c r="O22" s="61">
        <f t="shared" si="1"/>
        <v>1.6</v>
      </c>
      <c r="P22" s="62">
        <f t="shared" si="2"/>
        <v>1.4400000000000002</v>
      </c>
      <c r="Q22" s="10"/>
      <c r="R22" s="13">
        <v>5.0999999999999997E-2</v>
      </c>
      <c r="S22" s="13">
        <f t="shared" si="3"/>
        <v>0.21099999999999999</v>
      </c>
      <c r="T22" s="10"/>
      <c r="U22" s="10"/>
      <c r="V22" s="13">
        <f t="shared" si="4"/>
        <v>0.21099999999999999</v>
      </c>
      <c r="W22" s="10">
        <v>0</v>
      </c>
      <c r="X22" s="12">
        <f t="shared" si="5"/>
        <v>1.6</v>
      </c>
      <c r="Y22" s="13">
        <f t="shared" si="6"/>
        <v>1.389</v>
      </c>
      <c r="Z22" s="10"/>
    </row>
    <row r="23" spans="1:26" s="20" customFormat="1" ht="15.75" customHeight="1" x14ac:dyDescent="0.2">
      <c r="A23" s="10" t="s">
        <v>59</v>
      </c>
      <c r="B23" s="11" t="s">
        <v>60</v>
      </c>
      <c r="C23" s="61" t="s">
        <v>41</v>
      </c>
      <c r="D23" s="61" t="s">
        <v>23</v>
      </c>
      <c r="E23" s="61">
        <v>1.6</v>
      </c>
      <c r="F23" s="61" t="s">
        <v>29</v>
      </c>
      <c r="G23" s="61">
        <v>1.6</v>
      </c>
      <c r="H23" s="61" t="s">
        <v>24</v>
      </c>
      <c r="I23" s="61" t="s">
        <v>24</v>
      </c>
      <c r="J23" s="62">
        <v>0.27</v>
      </c>
      <c r="K23" s="118">
        <v>0</v>
      </c>
      <c r="L23" s="118"/>
      <c r="M23" s="62">
        <f t="shared" si="0"/>
        <v>0.27</v>
      </c>
      <c r="N23" s="62">
        <v>0</v>
      </c>
      <c r="O23" s="61">
        <f t="shared" si="1"/>
        <v>1.6</v>
      </c>
      <c r="P23" s="62">
        <f t="shared" si="2"/>
        <v>1.33</v>
      </c>
      <c r="Q23" s="10"/>
      <c r="R23" s="13">
        <v>0.107</v>
      </c>
      <c r="S23" s="13">
        <f t="shared" si="3"/>
        <v>0.377</v>
      </c>
      <c r="T23" s="10"/>
      <c r="U23" s="10"/>
      <c r="V23" s="13">
        <f t="shared" si="4"/>
        <v>0.377</v>
      </c>
      <c r="W23" s="10">
        <v>0</v>
      </c>
      <c r="X23" s="12">
        <f t="shared" si="5"/>
        <v>1.6</v>
      </c>
      <c r="Y23" s="13">
        <f t="shared" si="6"/>
        <v>1.2230000000000001</v>
      </c>
      <c r="Z23" s="10"/>
    </row>
    <row r="24" spans="1:26" s="20" customFormat="1" ht="15.75" customHeight="1" x14ac:dyDescent="0.2">
      <c r="A24" s="10" t="s">
        <v>61</v>
      </c>
      <c r="B24" s="11" t="s">
        <v>62</v>
      </c>
      <c r="C24" s="61" t="s">
        <v>41</v>
      </c>
      <c r="D24" s="61" t="s">
        <v>23</v>
      </c>
      <c r="E24" s="61">
        <v>1.6</v>
      </c>
      <c r="F24" s="61" t="s">
        <v>29</v>
      </c>
      <c r="G24" s="61">
        <v>1.6</v>
      </c>
      <c r="H24" s="61" t="s">
        <v>24</v>
      </c>
      <c r="I24" s="61" t="s">
        <v>24</v>
      </c>
      <c r="J24" s="62">
        <v>9.0999999999999998E-2</v>
      </c>
      <c r="K24" s="118">
        <v>0</v>
      </c>
      <c r="L24" s="118"/>
      <c r="M24" s="62">
        <f t="shared" si="0"/>
        <v>9.0999999999999998E-2</v>
      </c>
      <c r="N24" s="62">
        <v>0</v>
      </c>
      <c r="O24" s="61">
        <f t="shared" si="1"/>
        <v>1.6</v>
      </c>
      <c r="P24" s="62">
        <f>O24-M24</f>
        <v>1.5090000000000001</v>
      </c>
      <c r="Q24" s="10"/>
      <c r="R24" s="13">
        <v>0.18</v>
      </c>
      <c r="S24" s="13">
        <f t="shared" si="3"/>
        <v>0.27100000000000002</v>
      </c>
      <c r="T24" s="10"/>
      <c r="U24" s="10"/>
      <c r="V24" s="13">
        <f t="shared" si="4"/>
        <v>0.27100000000000002</v>
      </c>
      <c r="W24" s="10">
        <v>0</v>
      </c>
      <c r="X24" s="12">
        <f t="shared" si="5"/>
        <v>1.6</v>
      </c>
      <c r="Y24" s="13">
        <f t="shared" si="6"/>
        <v>1.3290000000000002</v>
      </c>
      <c r="Z24" s="10"/>
    </row>
    <row r="25" spans="1:26" s="20" customFormat="1" ht="15.75" customHeight="1" x14ac:dyDescent="0.2">
      <c r="A25" s="21" t="s">
        <v>63</v>
      </c>
      <c r="B25" s="22" t="s">
        <v>64</v>
      </c>
      <c r="C25" s="56" t="s">
        <v>65</v>
      </c>
      <c r="D25" s="56" t="s">
        <v>23</v>
      </c>
      <c r="E25" s="56">
        <v>4</v>
      </c>
      <c r="F25" s="56" t="s">
        <v>29</v>
      </c>
      <c r="G25" s="56">
        <v>4</v>
      </c>
      <c r="H25" s="56" t="s">
        <v>24</v>
      </c>
      <c r="I25" s="56" t="s">
        <v>24</v>
      </c>
      <c r="J25" s="57">
        <v>2.37</v>
      </c>
      <c r="K25" s="126">
        <v>0</v>
      </c>
      <c r="L25" s="126"/>
      <c r="M25" s="57">
        <f>J25</f>
        <v>2.37</v>
      </c>
      <c r="N25" s="57">
        <v>0</v>
      </c>
      <c r="O25" s="56">
        <f t="shared" si="1"/>
        <v>4</v>
      </c>
      <c r="P25" s="57">
        <f>O25-M25</f>
        <v>1.63</v>
      </c>
      <c r="Q25" s="21"/>
      <c r="R25" s="24">
        <v>1.7649999999999999</v>
      </c>
      <c r="S25" s="24">
        <f t="shared" si="3"/>
        <v>4.1349999999999998</v>
      </c>
      <c r="T25" s="21"/>
      <c r="U25" s="21"/>
      <c r="V25" s="24">
        <f t="shared" si="4"/>
        <v>4.1349999999999998</v>
      </c>
      <c r="W25" s="21">
        <v>0</v>
      </c>
      <c r="X25" s="23">
        <f t="shared" si="5"/>
        <v>4</v>
      </c>
      <c r="Y25" s="24">
        <f t="shared" si="6"/>
        <v>-0.13499999999999979</v>
      </c>
      <c r="Z25" s="21"/>
    </row>
    <row r="26" spans="1:26" s="20" customFormat="1" ht="15.75" customHeight="1" x14ac:dyDescent="0.2">
      <c r="A26" s="10" t="s">
        <v>66</v>
      </c>
      <c r="B26" s="11" t="s">
        <v>67</v>
      </c>
      <c r="C26" s="61" t="s">
        <v>41</v>
      </c>
      <c r="D26" s="61" t="s">
        <v>23</v>
      </c>
      <c r="E26" s="61">
        <v>1.6</v>
      </c>
      <c r="F26" s="61" t="s">
        <v>29</v>
      </c>
      <c r="G26" s="61">
        <v>1.6</v>
      </c>
      <c r="H26" s="61" t="s">
        <v>24</v>
      </c>
      <c r="I26" s="61" t="s">
        <v>24</v>
      </c>
      <c r="J26" s="62">
        <v>0.31</v>
      </c>
      <c r="K26" s="118">
        <v>0</v>
      </c>
      <c r="L26" s="118"/>
      <c r="M26" s="62">
        <f>J26</f>
        <v>0.31</v>
      </c>
      <c r="N26" s="62">
        <v>0</v>
      </c>
      <c r="O26" s="61">
        <f t="shared" si="1"/>
        <v>1.6</v>
      </c>
      <c r="P26" s="62">
        <f>O26-M26</f>
        <v>1.29</v>
      </c>
      <c r="Q26" s="10"/>
      <c r="R26" s="13">
        <v>0.17899999999999999</v>
      </c>
      <c r="S26" s="13">
        <f t="shared" si="3"/>
        <v>0.48899999999999999</v>
      </c>
      <c r="T26" s="10"/>
      <c r="U26" s="10"/>
      <c r="V26" s="13">
        <f t="shared" si="4"/>
        <v>0.48899999999999999</v>
      </c>
      <c r="W26" s="10">
        <v>0</v>
      </c>
      <c r="X26" s="12">
        <f t="shared" si="5"/>
        <v>1.6</v>
      </c>
      <c r="Y26" s="13">
        <f t="shared" si="6"/>
        <v>1.1110000000000002</v>
      </c>
      <c r="Z26" s="10"/>
    </row>
    <row r="27" spans="1:26" s="20" customFormat="1" ht="15.75" customHeight="1" x14ac:dyDescent="0.2">
      <c r="A27" s="10" t="s">
        <v>68</v>
      </c>
      <c r="B27" s="11" t="s">
        <v>69</v>
      </c>
      <c r="C27" s="61" t="s">
        <v>70</v>
      </c>
      <c r="D27" s="61" t="s">
        <v>23</v>
      </c>
      <c r="E27" s="61">
        <v>2.5</v>
      </c>
      <c r="F27" s="61" t="s">
        <v>29</v>
      </c>
      <c r="G27" s="61">
        <v>2.5</v>
      </c>
      <c r="H27" s="61" t="s">
        <v>24</v>
      </c>
      <c r="I27" s="61" t="s">
        <v>24</v>
      </c>
      <c r="J27" s="62">
        <v>0.55000000000000004</v>
      </c>
      <c r="K27" s="118">
        <v>0</v>
      </c>
      <c r="L27" s="118"/>
      <c r="M27" s="62">
        <f>J27</f>
        <v>0.55000000000000004</v>
      </c>
      <c r="N27" s="62">
        <v>0</v>
      </c>
      <c r="O27" s="61">
        <f t="shared" si="1"/>
        <v>2.5</v>
      </c>
      <c r="P27" s="62">
        <f>O27-M27</f>
        <v>1.95</v>
      </c>
      <c r="Q27" s="10"/>
      <c r="R27" s="13">
        <v>0.11</v>
      </c>
      <c r="S27" s="13">
        <f t="shared" si="3"/>
        <v>0.66</v>
      </c>
      <c r="T27" s="10"/>
      <c r="U27" s="10"/>
      <c r="V27" s="13">
        <f>S27-T27</f>
        <v>0.66</v>
      </c>
      <c r="W27" s="10">
        <v>0</v>
      </c>
      <c r="X27" s="12">
        <f>O27</f>
        <v>2.5</v>
      </c>
      <c r="Y27" s="13">
        <f>X27-V27</f>
        <v>1.8399999999999999</v>
      </c>
      <c r="Z27" s="10"/>
    </row>
    <row r="28" spans="1:26" s="32" customFormat="1" ht="15.75" customHeight="1" x14ac:dyDescent="0.2">
      <c r="A28" s="25"/>
      <c r="B28" s="26" t="s">
        <v>71</v>
      </c>
      <c r="C28" s="27">
        <v>77.900000000000006</v>
      </c>
      <c r="D28" s="131">
        <f>SUM(E11:I27)+SUM(E9:I9)</f>
        <v>76.5</v>
      </c>
      <c r="E28" s="131"/>
      <c r="F28" s="131"/>
      <c r="G28" s="131"/>
      <c r="H28" s="131"/>
      <c r="I28" s="131"/>
      <c r="J28" s="28">
        <f>SUM(J11:J27)+J9</f>
        <v>9.8119999999999994</v>
      </c>
      <c r="K28" s="132">
        <v>0</v>
      </c>
      <c r="L28" s="132"/>
      <c r="M28" s="28">
        <f>SUM(M11:M27)+M9</f>
        <v>9.8119999999999994</v>
      </c>
      <c r="N28" s="28">
        <v>0</v>
      </c>
      <c r="O28" s="29">
        <f>SUM(O11:O27)+O9</f>
        <v>36.900000000000006</v>
      </c>
      <c r="P28" s="28">
        <f>SUM(P11:Q27)+P9</f>
        <v>27.088000000000001</v>
      </c>
      <c r="Q28" s="30"/>
      <c r="R28" s="76"/>
      <c r="S28" s="30"/>
      <c r="T28" s="30"/>
      <c r="U28" s="30"/>
      <c r="V28" s="31"/>
      <c r="W28" s="31"/>
      <c r="X28" s="31"/>
      <c r="Y28" s="31"/>
      <c r="Z28" s="31"/>
    </row>
    <row r="29" spans="1:26" s="32" customFormat="1" ht="15.75" customHeight="1" x14ac:dyDescent="0.2">
      <c r="A29" s="25"/>
      <c r="B29" s="26" t="s">
        <v>72</v>
      </c>
      <c r="C29" s="27"/>
      <c r="D29" s="131"/>
      <c r="E29" s="131"/>
      <c r="F29" s="131"/>
      <c r="G29" s="131"/>
      <c r="H29" s="131"/>
      <c r="I29" s="131"/>
      <c r="J29" s="28"/>
      <c r="K29" s="28"/>
      <c r="L29" s="28"/>
      <c r="M29" s="28"/>
      <c r="N29" s="28"/>
      <c r="O29" s="28"/>
      <c r="P29" s="28"/>
      <c r="Q29" s="30"/>
      <c r="R29" s="76"/>
      <c r="S29" s="30"/>
      <c r="T29" s="30"/>
      <c r="U29" s="30"/>
      <c r="V29" s="31"/>
      <c r="W29" s="31"/>
      <c r="X29" s="31"/>
      <c r="Y29" s="31"/>
      <c r="Z29" s="31"/>
    </row>
    <row r="30" spans="1:26" ht="18" customHeight="1" x14ac:dyDescent="0.25">
      <c r="A30" s="33"/>
      <c r="B30" s="26" t="s">
        <v>73</v>
      </c>
      <c r="C30" s="34"/>
      <c r="D30" s="133"/>
      <c r="E30" s="133"/>
      <c r="F30" s="133"/>
      <c r="G30" s="133"/>
      <c r="H30" s="133"/>
      <c r="I30" s="133"/>
      <c r="J30" s="33"/>
      <c r="K30" s="134"/>
      <c r="L30" s="134"/>
      <c r="M30" s="33"/>
      <c r="N30" s="33"/>
      <c r="O30" s="33"/>
      <c r="P30" s="28">
        <f>P28</f>
        <v>27.088000000000001</v>
      </c>
      <c r="Q30" s="35"/>
      <c r="R30" s="77"/>
      <c r="S30" s="35"/>
      <c r="T30" s="35"/>
      <c r="U30" s="35"/>
      <c r="V30" s="36"/>
      <c r="W30" s="36"/>
      <c r="X30" s="36"/>
      <c r="Y30" s="36"/>
      <c r="Z30" s="36"/>
    </row>
    <row r="31" spans="1:26" ht="18" customHeight="1" x14ac:dyDescent="0.25">
      <c r="A31" s="135" t="s">
        <v>74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7"/>
      <c r="R31" s="137"/>
      <c r="S31" s="137"/>
      <c r="T31" s="137"/>
      <c r="U31" s="137"/>
      <c r="V31" s="137"/>
      <c r="W31" s="137"/>
      <c r="X31" s="137"/>
      <c r="Y31" s="137"/>
      <c r="Z31" s="138"/>
    </row>
    <row r="32" spans="1:26" s="9" customFormat="1" ht="18" customHeight="1" x14ac:dyDescent="0.2">
      <c r="A32" s="127" t="s">
        <v>25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9"/>
      <c r="R32" s="129"/>
      <c r="S32" s="129"/>
      <c r="T32" s="129"/>
      <c r="U32" s="129"/>
      <c r="V32" s="129"/>
      <c r="W32" s="129"/>
      <c r="X32" s="129"/>
      <c r="Y32" s="129"/>
      <c r="Z32" s="130"/>
    </row>
    <row r="33" spans="1:26" s="40" customFormat="1" ht="18" customHeight="1" x14ac:dyDescent="0.25">
      <c r="A33" s="37" t="s">
        <v>26</v>
      </c>
      <c r="B33" s="11" t="s">
        <v>75</v>
      </c>
      <c r="C33" s="67" t="s">
        <v>76</v>
      </c>
      <c r="D33" s="67" t="s">
        <v>23</v>
      </c>
      <c r="E33" s="67">
        <v>16</v>
      </c>
      <c r="F33" s="67" t="s">
        <v>29</v>
      </c>
      <c r="G33" s="67">
        <v>16</v>
      </c>
      <c r="H33" s="67" t="s">
        <v>24</v>
      </c>
      <c r="I33" s="67" t="s">
        <v>24</v>
      </c>
      <c r="J33" s="68">
        <v>5.63</v>
      </c>
      <c r="K33" s="125">
        <v>0</v>
      </c>
      <c r="L33" s="125"/>
      <c r="M33" s="68">
        <f>J33</f>
        <v>5.63</v>
      </c>
      <c r="N33" s="68">
        <v>0</v>
      </c>
      <c r="O33" s="67">
        <f t="shared" ref="O33:O55" si="7">MIN(D33:I33)</f>
        <v>16</v>
      </c>
      <c r="P33" s="68">
        <f>O33-M33</f>
        <v>10.370000000000001</v>
      </c>
      <c r="Q33" s="37"/>
      <c r="R33" s="38">
        <v>3.3879999999999999</v>
      </c>
      <c r="S33" s="38">
        <f>J33+R33</f>
        <v>9.0180000000000007</v>
      </c>
      <c r="T33" s="37"/>
      <c r="U33" s="37"/>
      <c r="V33" s="38">
        <f>S33-T33</f>
        <v>9.0180000000000007</v>
      </c>
      <c r="W33" s="37"/>
      <c r="X33" s="39">
        <f>O33</f>
        <v>16</v>
      </c>
      <c r="Y33" s="38">
        <f>X33-V33</f>
        <v>6.9819999999999993</v>
      </c>
      <c r="Z33" s="37"/>
    </row>
    <row r="34" spans="1:26" s="40" customFormat="1" ht="18" customHeight="1" x14ac:dyDescent="0.25">
      <c r="A34" s="37" t="s">
        <v>30</v>
      </c>
      <c r="B34" s="11" t="s">
        <v>77</v>
      </c>
      <c r="C34" s="61" t="s">
        <v>78</v>
      </c>
      <c r="D34" s="61" t="s">
        <v>23</v>
      </c>
      <c r="E34" s="61">
        <v>6.3</v>
      </c>
      <c r="F34" s="61" t="s">
        <v>29</v>
      </c>
      <c r="G34" s="61">
        <v>6.3</v>
      </c>
      <c r="H34" s="61" t="s">
        <v>24</v>
      </c>
      <c r="I34" s="61" t="s">
        <v>24</v>
      </c>
      <c r="J34" s="62">
        <v>0.54</v>
      </c>
      <c r="K34" s="118">
        <v>0</v>
      </c>
      <c r="L34" s="118"/>
      <c r="M34" s="62">
        <f t="shared" ref="M34:M55" si="8">J34</f>
        <v>0.54</v>
      </c>
      <c r="N34" s="62">
        <v>0</v>
      </c>
      <c r="O34" s="61">
        <f t="shared" si="7"/>
        <v>6.3</v>
      </c>
      <c r="P34" s="62">
        <f t="shared" ref="P34:P47" si="9">O34-M34</f>
        <v>5.76</v>
      </c>
      <c r="Q34" s="37"/>
      <c r="R34" s="38">
        <v>3.3000000000000002E-2</v>
      </c>
      <c r="S34" s="38">
        <f>J34+R34</f>
        <v>0.57300000000000006</v>
      </c>
      <c r="T34" s="37"/>
      <c r="U34" s="37"/>
      <c r="V34" s="38">
        <f t="shared" ref="V34:V54" si="10">S34-T34</f>
        <v>0.57300000000000006</v>
      </c>
      <c r="W34" s="37"/>
      <c r="X34" s="39">
        <f t="shared" ref="X34:X55" si="11">O34</f>
        <v>6.3</v>
      </c>
      <c r="Y34" s="38">
        <f t="shared" ref="Y34:Y54" si="12">X34-V34</f>
        <v>5.7269999999999994</v>
      </c>
      <c r="Z34" s="37"/>
    </row>
    <row r="35" spans="1:26" s="40" customFormat="1" ht="18" customHeight="1" x14ac:dyDescent="0.25">
      <c r="A35" s="37" t="s">
        <v>33</v>
      </c>
      <c r="B35" s="11" t="s">
        <v>79</v>
      </c>
      <c r="C35" s="61" t="s">
        <v>28</v>
      </c>
      <c r="D35" s="61" t="s">
        <v>23</v>
      </c>
      <c r="E35" s="61">
        <v>10</v>
      </c>
      <c r="F35" s="61" t="s">
        <v>29</v>
      </c>
      <c r="G35" s="61">
        <v>10</v>
      </c>
      <c r="H35" s="61" t="s">
        <v>24</v>
      </c>
      <c r="I35" s="61" t="s">
        <v>24</v>
      </c>
      <c r="J35" s="62">
        <v>1.6359999999999999</v>
      </c>
      <c r="K35" s="118">
        <v>0</v>
      </c>
      <c r="L35" s="118"/>
      <c r="M35" s="62">
        <f t="shared" si="8"/>
        <v>1.6359999999999999</v>
      </c>
      <c r="N35" s="62">
        <v>0</v>
      </c>
      <c r="O35" s="61">
        <f t="shared" si="7"/>
        <v>10</v>
      </c>
      <c r="P35" s="62">
        <f t="shared" si="9"/>
        <v>8.3640000000000008</v>
      </c>
      <c r="Q35" s="37"/>
      <c r="R35" s="38">
        <v>2.4220000000000002</v>
      </c>
      <c r="S35" s="38">
        <f t="shared" ref="S35:S54" si="13">J35+R35</f>
        <v>4.0579999999999998</v>
      </c>
      <c r="T35" s="37"/>
      <c r="U35" s="37"/>
      <c r="V35" s="38">
        <f t="shared" si="10"/>
        <v>4.0579999999999998</v>
      </c>
      <c r="W35" s="37"/>
      <c r="X35" s="39">
        <f t="shared" si="11"/>
        <v>10</v>
      </c>
      <c r="Y35" s="38">
        <f t="shared" si="12"/>
        <v>5.9420000000000002</v>
      </c>
      <c r="Z35" s="37"/>
    </row>
    <row r="36" spans="1:26" s="40" customFormat="1" ht="18" customHeight="1" x14ac:dyDescent="0.25">
      <c r="A36" s="37" t="s">
        <v>36</v>
      </c>
      <c r="B36" s="11" t="s">
        <v>80</v>
      </c>
      <c r="C36" s="61" t="s">
        <v>81</v>
      </c>
      <c r="D36" s="61" t="s">
        <v>23</v>
      </c>
      <c r="E36" s="61">
        <v>4</v>
      </c>
      <c r="F36" s="61" t="s">
        <v>29</v>
      </c>
      <c r="G36" s="61">
        <v>1.6</v>
      </c>
      <c r="H36" s="61" t="s">
        <v>24</v>
      </c>
      <c r="I36" s="61" t="s">
        <v>24</v>
      </c>
      <c r="J36" s="62">
        <v>0.54</v>
      </c>
      <c r="K36" s="118">
        <v>0</v>
      </c>
      <c r="L36" s="118"/>
      <c r="M36" s="62">
        <f t="shared" si="8"/>
        <v>0.54</v>
      </c>
      <c r="N36" s="62">
        <v>0</v>
      </c>
      <c r="O36" s="61">
        <f t="shared" si="7"/>
        <v>1.6</v>
      </c>
      <c r="P36" s="62">
        <f t="shared" si="9"/>
        <v>1.06</v>
      </c>
      <c r="Q36" s="37"/>
      <c r="R36" s="38">
        <v>3.7999999999999999E-2</v>
      </c>
      <c r="S36" s="38">
        <f t="shared" si="13"/>
        <v>0.57800000000000007</v>
      </c>
      <c r="T36" s="37"/>
      <c r="U36" s="37"/>
      <c r="V36" s="38">
        <f t="shared" si="10"/>
        <v>0.57800000000000007</v>
      </c>
      <c r="W36" s="37"/>
      <c r="X36" s="39">
        <f t="shared" si="11"/>
        <v>1.6</v>
      </c>
      <c r="Y36" s="38">
        <f t="shared" si="12"/>
        <v>1.022</v>
      </c>
      <c r="Z36" s="37"/>
    </row>
    <row r="37" spans="1:26" s="40" customFormat="1" ht="18" customHeight="1" x14ac:dyDescent="0.25">
      <c r="A37" s="37" t="s">
        <v>39</v>
      </c>
      <c r="B37" s="11" t="s">
        <v>82</v>
      </c>
      <c r="C37" s="61" t="s">
        <v>41</v>
      </c>
      <c r="D37" s="61" t="s">
        <v>23</v>
      </c>
      <c r="E37" s="61">
        <v>1.6</v>
      </c>
      <c r="F37" s="61" t="s">
        <v>29</v>
      </c>
      <c r="G37" s="61">
        <v>1.6</v>
      </c>
      <c r="H37" s="61" t="s">
        <v>24</v>
      </c>
      <c r="I37" s="61" t="s">
        <v>24</v>
      </c>
      <c r="J37" s="62">
        <v>0.71</v>
      </c>
      <c r="K37" s="118">
        <v>0</v>
      </c>
      <c r="L37" s="118"/>
      <c r="M37" s="62">
        <f t="shared" si="8"/>
        <v>0.71</v>
      </c>
      <c r="N37" s="62">
        <v>0</v>
      </c>
      <c r="O37" s="61">
        <f t="shared" si="7"/>
        <v>1.6</v>
      </c>
      <c r="P37" s="62">
        <f t="shared" si="9"/>
        <v>0.89000000000000012</v>
      </c>
      <c r="Q37" s="37"/>
      <c r="R37" s="38">
        <v>0.44700000000000001</v>
      </c>
      <c r="S37" s="38">
        <f t="shared" si="13"/>
        <v>1.157</v>
      </c>
      <c r="T37" s="37"/>
      <c r="U37" s="37"/>
      <c r="V37" s="38">
        <f t="shared" si="10"/>
        <v>1.157</v>
      </c>
      <c r="W37" s="37"/>
      <c r="X37" s="39">
        <f t="shared" si="11"/>
        <v>1.6</v>
      </c>
      <c r="Y37" s="38">
        <f t="shared" si="12"/>
        <v>0.44300000000000006</v>
      </c>
      <c r="Z37" s="37"/>
    </row>
    <row r="38" spans="1:26" s="40" customFormat="1" ht="18" customHeight="1" x14ac:dyDescent="0.25">
      <c r="A38" s="37" t="s">
        <v>42</v>
      </c>
      <c r="B38" s="11" t="s">
        <v>83</v>
      </c>
      <c r="C38" s="61" t="s">
        <v>84</v>
      </c>
      <c r="D38" s="61" t="s">
        <v>23</v>
      </c>
      <c r="E38" s="61">
        <v>0</v>
      </c>
      <c r="F38" s="61" t="s">
        <v>29</v>
      </c>
      <c r="G38" s="61">
        <v>6.3</v>
      </c>
      <c r="H38" s="61" t="s">
        <v>85</v>
      </c>
      <c r="I38" s="61">
        <v>1</v>
      </c>
      <c r="J38" s="62">
        <v>0.3</v>
      </c>
      <c r="K38" s="118">
        <v>0</v>
      </c>
      <c r="L38" s="118"/>
      <c r="M38" s="62">
        <f t="shared" si="8"/>
        <v>0.3</v>
      </c>
      <c r="N38" s="62">
        <v>0</v>
      </c>
      <c r="O38" s="61">
        <f>MIN(F38:I38)</f>
        <v>1</v>
      </c>
      <c r="P38" s="62">
        <f>O38-M38</f>
        <v>0.7</v>
      </c>
      <c r="Q38" s="37"/>
      <c r="R38" s="38">
        <v>2.9000000000000001E-2</v>
      </c>
      <c r="S38" s="38">
        <f t="shared" si="13"/>
        <v>0.32900000000000001</v>
      </c>
      <c r="T38" s="37"/>
      <c r="U38" s="37"/>
      <c r="V38" s="38">
        <f t="shared" si="10"/>
        <v>0.32900000000000001</v>
      </c>
      <c r="W38" s="37"/>
      <c r="X38" s="39">
        <f t="shared" si="11"/>
        <v>1</v>
      </c>
      <c r="Y38" s="38">
        <f t="shared" si="12"/>
        <v>0.67100000000000004</v>
      </c>
      <c r="Z38" s="37"/>
    </row>
    <row r="39" spans="1:26" s="40" customFormat="1" ht="18" customHeight="1" x14ac:dyDescent="0.25">
      <c r="A39" s="37" t="s">
        <v>44</v>
      </c>
      <c r="B39" s="11" t="s">
        <v>86</v>
      </c>
      <c r="C39" s="61" t="s">
        <v>87</v>
      </c>
      <c r="D39" s="61" t="s">
        <v>88</v>
      </c>
      <c r="E39" s="61">
        <v>63</v>
      </c>
      <c r="F39" s="61" t="s">
        <v>85</v>
      </c>
      <c r="G39" s="61">
        <v>10</v>
      </c>
      <c r="H39" s="61" t="s">
        <v>89</v>
      </c>
      <c r="I39" s="61">
        <v>6.3</v>
      </c>
      <c r="J39" s="62">
        <v>0.56000000000000005</v>
      </c>
      <c r="K39" s="118">
        <v>0</v>
      </c>
      <c r="L39" s="118"/>
      <c r="M39" s="62">
        <f t="shared" si="8"/>
        <v>0.56000000000000005</v>
      </c>
      <c r="N39" s="62">
        <v>0</v>
      </c>
      <c r="O39" s="61">
        <f t="shared" si="7"/>
        <v>6.3</v>
      </c>
      <c r="P39" s="62">
        <f t="shared" si="9"/>
        <v>5.74</v>
      </c>
      <c r="Q39" s="37"/>
      <c r="R39" s="38">
        <v>0.107</v>
      </c>
      <c r="S39" s="38">
        <f t="shared" si="13"/>
        <v>0.66700000000000004</v>
      </c>
      <c r="T39" s="37"/>
      <c r="U39" s="37"/>
      <c r="V39" s="38">
        <f t="shared" si="10"/>
        <v>0.66700000000000004</v>
      </c>
      <c r="W39" s="37"/>
      <c r="X39" s="39">
        <f t="shared" si="11"/>
        <v>6.3</v>
      </c>
      <c r="Y39" s="38">
        <f t="shared" si="12"/>
        <v>5.633</v>
      </c>
      <c r="Z39" s="37"/>
    </row>
    <row r="40" spans="1:26" s="40" customFormat="1" ht="18" customHeight="1" x14ac:dyDescent="0.25">
      <c r="A40" s="37" t="s">
        <v>46</v>
      </c>
      <c r="B40" s="11" t="s">
        <v>90</v>
      </c>
      <c r="C40" s="61" t="s">
        <v>78</v>
      </c>
      <c r="D40" s="61" t="s">
        <v>23</v>
      </c>
      <c r="E40" s="61">
        <v>6.3</v>
      </c>
      <c r="F40" s="61" t="s">
        <v>29</v>
      </c>
      <c r="G40" s="61">
        <v>6.3</v>
      </c>
      <c r="H40" s="61" t="s">
        <v>24</v>
      </c>
      <c r="I40" s="61" t="s">
        <v>24</v>
      </c>
      <c r="J40" s="62">
        <v>0.316</v>
      </c>
      <c r="K40" s="118">
        <v>0</v>
      </c>
      <c r="L40" s="118"/>
      <c r="M40" s="62">
        <f t="shared" si="8"/>
        <v>0.316</v>
      </c>
      <c r="N40" s="62">
        <v>0</v>
      </c>
      <c r="O40" s="61">
        <f t="shared" si="7"/>
        <v>6.3</v>
      </c>
      <c r="P40" s="62">
        <f t="shared" si="9"/>
        <v>5.984</v>
      </c>
      <c r="Q40" s="37"/>
      <c r="R40" s="38">
        <v>4.3999999999999997E-2</v>
      </c>
      <c r="S40" s="38">
        <f t="shared" si="13"/>
        <v>0.36</v>
      </c>
      <c r="T40" s="37"/>
      <c r="U40" s="37"/>
      <c r="V40" s="38">
        <f t="shared" si="10"/>
        <v>0.36</v>
      </c>
      <c r="W40" s="37"/>
      <c r="X40" s="39">
        <f t="shared" si="11"/>
        <v>6.3</v>
      </c>
      <c r="Y40" s="38">
        <f t="shared" si="12"/>
        <v>5.9399999999999995</v>
      </c>
      <c r="Z40" s="37"/>
    </row>
    <row r="41" spans="1:26" s="40" customFormat="1" ht="18" customHeight="1" x14ac:dyDescent="0.25">
      <c r="A41" s="37" t="s">
        <v>48</v>
      </c>
      <c r="B41" s="11" t="s">
        <v>91</v>
      </c>
      <c r="C41" s="61" t="s">
        <v>70</v>
      </c>
      <c r="D41" s="61" t="s">
        <v>23</v>
      </c>
      <c r="E41" s="61">
        <v>2.5</v>
      </c>
      <c r="F41" s="61" t="s">
        <v>29</v>
      </c>
      <c r="G41" s="61">
        <v>2.5</v>
      </c>
      <c r="H41" s="61" t="s">
        <v>24</v>
      </c>
      <c r="I41" s="61" t="s">
        <v>24</v>
      </c>
      <c r="J41" s="62">
        <v>0.11799999999999999</v>
      </c>
      <c r="K41" s="118">
        <v>0</v>
      </c>
      <c r="L41" s="118"/>
      <c r="M41" s="62">
        <f t="shared" si="8"/>
        <v>0.11799999999999999</v>
      </c>
      <c r="N41" s="62">
        <v>0</v>
      </c>
      <c r="O41" s="61">
        <f t="shared" si="7"/>
        <v>2.5</v>
      </c>
      <c r="P41" s="62">
        <f t="shared" si="9"/>
        <v>2.3820000000000001</v>
      </c>
      <c r="Q41" s="37"/>
      <c r="R41" s="38">
        <v>7.1999999999999995E-2</v>
      </c>
      <c r="S41" s="38">
        <f t="shared" si="13"/>
        <v>0.19</v>
      </c>
      <c r="T41" s="37"/>
      <c r="U41" s="37"/>
      <c r="V41" s="38">
        <f t="shared" si="10"/>
        <v>0.19</v>
      </c>
      <c r="W41" s="37"/>
      <c r="X41" s="39">
        <f t="shared" si="11"/>
        <v>2.5</v>
      </c>
      <c r="Y41" s="38">
        <f t="shared" si="12"/>
        <v>2.31</v>
      </c>
      <c r="Z41" s="37"/>
    </row>
    <row r="42" spans="1:26" s="40" customFormat="1" ht="18" customHeight="1" x14ac:dyDescent="0.25">
      <c r="A42" s="37" t="s">
        <v>50</v>
      </c>
      <c r="B42" s="11" t="s">
        <v>92</v>
      </c>
      <c r="C42" s="61" t="s">
        <v>81</v>
      </c>
      <c r="D42" s="61" t="s">
        <v>23</v>
      </c>
      <c r="E42" s="61">
        <v>4</v>
      </c>
      <c r="F42" s="61" t="s">
        <v>29</v>
      </c>
      <c r="G42" s="61">
        <v>1.6</v>
      </c>
      <c r="H42" s="61" t="s">
        <v>24</v>
      </c>
      <c r="I42" s="61" t="s">
        <v>24</v>
      </c>
      <c r="J42" s="62">
        <v>0.111</v>
      </c>
      <c r="K42" s="118">
        <v>0</v>
      </c>
      <c r="L42" s="118"/>
      <c r="M42" s="62">
        <f t="shared" si="8"/>
        <v>0.111</v>
      </c>
      <c r="N42" s="62">
        <v>0</v>
      </c>
      <c r="O42" s="61">
        <f t="shared" si="7"/>
        <v>1.6</v>
      </c>
      <c r="P42" s="62">
        <f t="shared" si="9"/>
        <v>1.4890000000000001</v>
      </c>
      <c r="Q42" s="37"/>
      <c r="R42" s="38">
        <v>0</v>
      </c>
      <c r="S42" s="38">
        <f t="shared" si="13"/>
        <v>0.111</v>
      </c>
      <c r="T42" s="37"/>
      <c r="U42" s="37"/>
      <c r="V42" s="38">
        <f t="shared" si="10"/>
        <v>0.111</v>
      </c>
      <c r="W42" s="37"/>
      <c r="X42" s="39">
        <f t="shared" si="11"/>
        <v>1.6</v>
      </c>
      <c r="Y42" s="38">
        <f t="shared" si="12"/>
        <v>1.4890000000000001</v>
      </c>
      <c r="Z42" s="37"/>
    </row>
    <row r="43" spans="1:26" s="40" customFormat="1" ht="18" customHeight="1" x14ac:dyDescent="0.25">
      <c r="A43" s="37" t="s">
        <v>53</v>
      </c>
      <c r="B43" s="11" t="s">
        <v>93</v>
      </c>
      <c r="C43" s="61" t="s">
        <v>70</v>
      </c>
      <c r="D43" s="61" t="s">
        <v>23</v>
      </c>
      <c r="E43" s="61">
        <v>2.5</v>
      </c>
      <c r="F43" s="61" t="s">
        <v>29</v>
      </c>
      <c r="G43" s="61">
        <v>2.5</v>
      </c>
      <c r="H43" s="61" t="s">
        <v>24</v>
      </c>
      <c r="I43" s="61" t="s">
        <v>24</v>
      </c>
      <c r="J43" s="62">
        <v>0.13800000000000001</v>
      </c>
      <c r="K43" s="118">
        <v>0</v>
      </c>
      <c r="L43" s="118"/>
      <c r="M43" s="62">
        <f t="shared" si="8"/>
        <v>0.13800000000000001</v>
      </c>
      <c r="N43" s="62">
        <v>0</v>
      </c>
      <c r="O43" s="61">
        <f t="shared" si="7"/>
        <v>2.5</v>
      </c>
      <c r="P43" s="62">
        <f t="shared" si="9"/>
        <v>2.3620000000000001</v>
      </c>
      <c r="Q43" s="37"/>
      <c r="R43" s="38">
        <v>7.0000000000000001E-3</v>
      </c>
      <c r="S43" s="38">
        <f t="shared" si="13"/>
        <v>0.14500000000000002</v>
      </c>
      <c r="T43" s="37"/>
      <c r="U43" s="37"/>
      <c r="V43" s="38">
        <f t="shared" si="10"/>
        <v>0.14500000000000002</v>
      </c>
      <c r="W43" s="37"/>
      <c r="X43" s="39">
        <f t="shared" si="11"/>
        <v>2.5</v>
      </c>
      <c r="Y43" s="38">
        <f t="shared" si="12"/>
        <v>2.355</v>
      </c>
      <c r="Z43" s="37"/>
    </row>
    <row r="44" spans="1:26" s="40" customFormat="1" ht="18" customHeight="1" x14ac:dyDescent="0.25">
      <c r="A44" s="37" t="s">
        <v>56</v>
      </c>
      <c r="B44" s="11" t="s">
        <v>94</v>
      </c>
      <c r="C44" s="61" t="s">
        <v>81</v>
      </c>
      <c r="D44" s="61" t="s">
        <v>23</v>
      </c>
      <c r="E44" s="61">
        <v>4</v>
      </c>
      <c r="F44" s="61" t="s">
        <v>29</v>
      </c>
      <c r="G44" s="61">
        <v>1.6</v>
      </c>
      <c r="H44" s="61" t="s">
        <v>24</v>
      </c>
      <c r="I44" s="61" t="s">
        <v>24</v>
      </c>
      <c r="J44" s="62">
        <v>0.218</v>
      </c>
      <c r="K44" s="118">
        <v>0</v>
      </c>
      <c r="L44" s="118"/>
      <c r="M44" s="62">
        <f t="shared" si="8"/>
        <v>0.218</v>
      </c>
      <c r="N44" s="62">
        <v>0</v>
      </c>
      <c r="O44" s="61">
        <f t="shared" si="7"/>
        <v>1.6</v>
      </c>
      <c r="P44" s="62">
        <f t="shared" si="9"/>
        <v>1.3820000000000001</v>
      </c>
      <c r="Q44" s="37"/>
      <c r="R44" s="38">
        <v>4.2000000000000003E-2</v>
      </c>
      <c r="S44" s="38">
        <f t="shared" si="13"/>
        <v>0.26</v>
      </c>
      <c r="T44" s="37"/>
      <c r="U44" s="37"/>
      <c r="V44" s="38">
        <f t="shared" si="10"/>
        <v>0.26</v>
      </c>
      <c r="W44" s="37"/>
      <c r="X44" s="39">
        <f t="shared" si="11"/>
        <v>1.6</v>
      </c>
      <c r="Y44" s="38">
        <f t="shared" si="12"/>
        <v>1.34</v>
      </c>
      <c r="Z44" s="37"/>
    </row>
    <row r="45" spans="1:26" s="40" customFormat="1" ht="18" customHeight="1" x14ac:dyDescent="0.25">
      <c r="A45" s="37" t="s">
        <v>59</v>
      </c>
      <c r="B45" s="11" t="s">
        <v>95</v>
      </c>
      <c r="C45" s="61" t="s">
        <v>70</v>
      </c>
      <c r="D45" s="61" t="s">
        <v>23</v>
      </c>
      <c r="E45" s="61">
        <v>2.5</v>
      </c>
      <c r="F45" s="61" t="s">
        <v>29</v>
      </c>
      <c r="G45" s="61">
        <v>2.5</v>
      </c>
      <c r="H45" s="61" t="s">
        <v>24</v>
      </c>
      <c r="I45" s="61" t="s">
        <v>24</v>
      </c>
      <c r="J45" s="62">
        <v>0.05</v>
      </c>
      <c r="K45" s="118">
        <v>0</v>
      </c>
      <c r="L45" s="118"/>
      <c r="M45" s="62">
        <f t="shared" si="8"/>
        <v>0.05</v>
      </c>
      <c r="N45" s="62">
        <v>0</v>
      </c>
      <c r="O45" s="61">
        <f t="shared" si="7"/>
        <v>2.5</v>
      </c>
      <c r="P45" s="62">
        <f t="shared" si="9"/>
        <v>2.4500000000000002</v>
      </c>
      <c r="Q45" s="37"/>
      <c r="R45" s="38">
        <v>0.182</v>
      </c>
      <c r="S45" s="38">
        <f t="shared" si="13"/>
        <v>0.23199999999999998</v>
      </c>
      <c r="T45" s="37"/>
      <c r="U45" s="37"/>
      <c r="V45" s="38">
        <f t="shared" si="10"/>
        <v>0.23199999999999998</v>
      </c>
      <c r="W45" s="37"/>
      <c r="X45" s="39">
        <f t="shared" si="11"/>
        <v>2.5</v>
      </c>
      <c r="Y45" s="38">
        <f t="shared" si="12"/>
        <v>2.2679999999999998</v>
      </c>
      <c r="Z45" s="37"/>
    </row>
    <row r="46" spans="1:26" s="40" customFormat="1" ht="18" customHeight="1" x14ac:dyDescent="0.25">
      <c r="A46" s="37" t="s">
        <v>61</v>
      </c>
      <c r="B46" s="11" t="s">
        <v>96</v>
      </c>
      <c r="C46" s="61" t="s">
        <v>97</v>
      </c>
      <c r="D46" s="61" t="s">
        <v>23</v>
      </c>
      <c r="E46" s="61">
        <v>1.6</v>
      </c>
      <c r="F46" s="61" t="s">
        <v>29</v>
      </c>
      <c r="G46" s="61">
        <v>4</v>
      </c>
      <c r="H46" s="61" t="s">
        <v>24</v>
      </c>
      <c r="I46" s="61" t="s">
        <v>24</v>
      </c>
      <c r="J46" s="62">
        <v>0.23</v>
      </c>
      <c r="K46" s="118">
        <v>0</v>
      </c>
      <c r="L46" s="118"/>
      <c r="M46" s="62">
        <f t="shared" si="8"/>
        <v>0.23</v>
      </c>
      <c r="N46" s="62">
        <v>0</v>
      </c>
      <c r="O46" s="61">
        <f t="shared" si="7"/>
        <v>1.6</v>
      </c>
      <c r="P46" s="62">
        <f t="shared" si="9"/>
        <v>1.37</v>
      </c>
      <c r="Q46" s="37"/>
      <c r="R46" s="38">
        <v>0.28499999999999998</v>
      </c>
      <c r="S46" s="38">
        <f t="shared" si="13"/>
        <v>0.51500000000000001</v>
      </c>
      <c r="T46" s="37"/>
      <c r="U46" s="37"/>
      <c r="V46" s="38">
        <f t="shared" si="10"/>
        <v>0.51500000000000001</v>
      </c>
      <c r="W46" s="37"/>
      <c r="X46" s="39">
        <f t="shared" si="11"/>
        <v>1.6</v>
      </c>
      <c r="Y46" s="38">
        <f t="shared" si="12"/>
        <v>1.085</v>
      </c>
      <c r="Z46" s="37"/>
    </row>
    <row r="47" spans="1:26" s="40" customFormat="1" ht="18" customHeight="1" x14ac:dyDescent="0.25">
      <c r="A47" s="37" t="s">
        <v>63</v>
      </c>
      <c r="B47" s="11" t="s">
        <v>98</v>
      </c>
      <c r="C47" s="61" t="s">
        <v>99</v>
      </c>
      <c r="D47" s="61" t="s">
        <v>23</v>
      </c>
      <c r="E47" s="61">
        <v>1</v>
      </c>
      <c r="F47" s="61" t="s">
        <v>29</v>
      </c>
      <c r="G47" s="61">
        <v>2.5</v>
      </c>
      <c r="H47" s="61" t="s">
        <v>24</v>
      </c>
      <c r="I47" s="61" t="s">
        <v>24</v>
      </c>
      <c r="J47" s="62">
        <v>3.3000000000000002E-2</v>
      </c>
      <c r="K47" s="118">
        <v>0</v>
      </c>
      <c r="L47" s="118"/>
      <c r="M47" s="62">
        <f t="shared" si="8"/>
        <v>3.3000000000000002E-2</v>
      </c>
      <c r="N47" s="62">
        <v>0</v>
      </c>
      <c r="O47" s="61">
        <f t="shared" si="7"/>
        <v>1</v>
      </c>
      <c r="P47" s="62">
        <f t="shared" si="9"/>
        <v>0.96699999999999997</v>
      </c>
      <c r="Q47" s="37"/>
      <c r="R47" s="38">
        <v>0.06</v>
      </c>
      <c r="S47" s="38">
        <f t="shared" si="13"/>
        <v>9.2999999999999999E-2</v>
      </c>
      <c r="T47" s="37"/>
      <c r="U47" s="37"/>
      <c r="V47" s="38">
        <f t="shared" si="10"/>
        <v>9.2999999999999999E-2</v>
      </c>
      <c r="W47" s="37"/>
      <c r="X47" s="39">
        <f t="shared" si="11"/>
        <v>1</v>
      </c>
      <c r="Y47" s="38">
        <f t="shared" si="12"/>
        <v>0.90700000000000003</v>
      </c>
      <c r="Z47" s="37"/>
    </row>
    <row r="48" spans="1:26" s="40" customFormat="1" ht="18" customHeight="1" x14ac:dyDescent="0.25">
      <c r="A48" s="37" t="s">
        <v>66</v>
      </c>
      <c r="B48" s="11" t="s">
        <v>100</v>
      </c>
      <c r="C48" s="61" t="s">
        <v>28</v>
      </c>
      <c r="D48" s="61" t="s">
        <v>23</v>
      </c>
      <c r="E48" s="61">
        <v>10</v>
      </c>
      <c r="F48" s="61" t="s">
        <v>29</v>
      </c>
      <c r="G48" s="61">
        <v>10</v>
      </c>
      <c r="H48" s="61" t="s">
        <v>24</v>
      </c>
      <c r="I48" s="61" t="s">
        <v>24</v>
      </c>
      <c r="J48" s="62">
        <v>0.16600000000000001</v>
      </c>
      <c r="K48" s="118">
        <v>0</v>
      </c>
      <c r="L48" s="118"/>
      <c r="M48" s="62">
        <f t="shared" si="8"/>
        <v>0.16600000000000001</v>
      </c>
      <c r="N48" s="62">
        <v>0</v>
      </c>
      <c r="O48" s="61">
        <f t="shared" si="7"/>
        <v>10</v>
      </c>
      <c r="P48" s="62">
        <f>O48-M48</f>
        <v>9.8339999999999996</v>
      </c>
      <c r="Q48" s="37"/>
      <c r="R48" s="38">
        <v>0.16300000000000001</v>
      </c>
      <c r="S48" s="38">
        <f t="shared" si="13"/>
        <v>0.32900000000000001</v>
      </c>
      <c r="T48" s="37"/>
      <c r="U48" s="37"/>
      <c r="V48" s="38">
        <f t="shared" si="10"/>
        <v>0.32900000000000001</v>
      </c>
      <c r="W48" s="37"/>
      <c r="X48" s="39">
        <f t="shared" si="11"/>
        <v>10</v>
      </c>
      <c r="Y48" s="38">
        <f t="shared" si="12"/>
        <v>9.6709999999999994</v>
      </c>
      <c r="Z48" s="37"/>
    </row>
    <row r="49" spans="1:26" s="40" customFormat="1" ht="18" customHeight="1" x14ac:dyDescent="0.25">
      <c r="A49" s="37" t="s">
        <v>68</v>
      </c>
      <c r="B49" s="11" t="s">
        <v>101</v>
      </c>
      <c r="C49" s="61" t="s">
        <v>32</v>
      </c>
      <c r="D49" s="61" t="s">
        <v>23</v>
      </c>
      <c r="E49" s="61">
        <v>1.6</v>
      </c>
      <c r="F49" s="61" t="s">
        <v>29</v>
      </c>
      <c r="G49" s="61">
        <v>1</v>
      </c>
      <c r="H49" s="61" t="s">
        <v>24</v>
      </c>
      <c r="I49" s="61" t="s">
        <v>24</v>
      </c>
      <c r="J49" s="62">
        <v>0.4</v>
      </c>
      <c r="K49" s="118">
        <v>0</v>
      </c>
      <c r="L49" s="118"/>
      <c r="M49" s="62">
        <f t="shared" si="8"/>
        <v>0.4</v>
      </c>
      <c r="N49" s="62">
        <v>0</v>
      </c>
      <c r="O49" s="61">
        <f t="shared" si="7"/>
        <v>1</v>
      </c>
      <c r="P49" s="62">
        <f t="shared" ref="P49:P54" si="14">O49-M49</f>
        <v>0.6</v>
      </c>
      <c r="Q49" s="37"/>
      <c r="R49" s="38">
        <v>0</v>
      </c>
      <c r="S49" s="38">
        <f t="shared" si="13"/>
        <v>0.4</v>
      </c>
      <c r="T49" s="37"/>
      <c r="U49" s="37"/>
      <c r="V49" s="38">
        <f t="shared" si="10"/>
        <v>0.4</v>
      </c>
      <c r="W49" s="37"/>
      <c r="X49" s="39">
        <f t="shared" si="11"/>
        <v>1</v>
      </c>
      <c r="Y49" s="38">
        <f t="shared" si="12"/>
        <v>0.6</v>
      </c>
      <c r="Z49" s="37"/>
    </row>
    <row r="50" spans="1:26" s="40" customFormat="1" ht="18" customHeight="1" x14ac:dyDescent="0.25">
      <c r="A50" s="37" t="s">
        <v>21</v>
      </c>
      <c r="B50" s="11" t="s">
        <v>102</v>
      </c>
      <c r="C50" s="61" t="s">
        <v>103</v>
      </c>
      <c r="D50" s="61" t="s">
        <v>23</v>
      </c>
      <c r="E50" s="61">
        <v>2.5</v>
      </c>
      <c r="F50" s="61" t="s">
        <v>29</v>
      </c>
      <c r="G50" s="61">
        <v>1.6</v>
      </c>
      <c r="H50" s="61" t="s">
        <v>24</v>
      </c>
      <c r="I50" s="61" t="s">
        <v>24</v>
      </c>
      <c r="J50" s="62">
        <v>0.2</v>
      </c>
      <c r="K50" s="118">
        <v>0</v>
      </c>
      <c r="L50" s="118"/>
      <c r="M50" s="62">
        <f t="shared" si="8"/>
        <v>0.2</v>
      </c>
      <c r="N50" s="62">
        <v>0</v>
      </c>
      <c r="O50" s="61">
        <f t="shared" si="7"/>
        <v>1.6</v>
      </c>
      <c r="P50" s="62">
        <f t="shared" si="14"/>
        <v>1.4000000000000001</v>
      </c>
      <c r="Q50" s="37"/>
      <c r="R50" s="38">
        <v>4.4999999999999998E-2</v>
      </c>
      <c r="S50" s="38">
        <f t="shared" si="13"/>
        <v>0.245</v>
      </c>
      <c r="T50" s="37"/>
      <c r="U50" s="37"/>
      <c r="V50" s="38">
        <f t="shared" si="10"/>
        <v>0.245</v>
      </c>
      <c r="W50" s="37"/>
      <c r="X50" s="39">
        <f t="shared" si="11"/>
        <v>1.6</v>
      </c>
      <c r="Y50" s="38">
        <f t="shared" si="12"/>
        <v>1.355</v>
      </c>
      <c r="Z50" s="37"/>
    </row>
    <row r="51" spans="1:26" s="40" customFormat="1" ht="18" customHeight="1" x14ac:dyDescent="0.25">
      <c r="A51" s="37" t="s">
        <v>104</v>
      </c>
      <c r="B51" s="11" t="s">
        <v>105</v>
      </c>
      <c r="C51" s="61" t="s">
        <v>70</v>
      </c>
      <c r="D51" s="61" t="s">
        <v>23</v>
      </c>
      <c r="E51" s="61">
        <v>2.5</v>
      </c>
      <c r="F51" s="61" t="s">
        <v>29</v>
      </c>
      <c r="G51" s="61">
        <v>2.5</v>
      </c>
      <c r="H51" s="61" t="s">
        <v>24</v>
      </c>
      <c r="I51" s="61" t="s">
        <v>24</v>
      </c>
      <c r="J51" s="62">
        <v>0.23</v>
      </c>
      <c r="K51" s="118">
        <v>0</v>
      </c>
      <c r="L51" s="118"/>
      <c r="M51" s="62">
        <f t="shared" si="8"/>
        <v>0.23</v>
      </c>
      <c r="N51" s="62">
        <v>0</v>
      </c>
      <c r="O51" s="61">
        <f t="shared" si="7"/>
        <v>2.5</v>
      </c>
      <c r="P51" s="62">
        <f t="shared" si="14"/>
        <v>2.27</v>
      </c>
      <c r="Q51" s="37"/>
      <c r="R51" s="38">
        <v>5.6000000000000001E-2</v>
      </c>
      <c r="S51" s="38">
        <f t="shared" si="13"/>
        <v>0.28600000000000003</v>
      </c>
      <c r="T51" s="37"/>
      <c r="U51" s="37"/>
      <c r="V51" s="38">
        <f t="shared" si="10"/>
        <v>0.28600000000000003</v>
      </c>
      <c r="W51" s="37"/>
      <c r="X51" s="39">
        <f t="shared" si="11"/>
        <v>2.5</v>
      </c>
      <c r="Y51" s="38">
        <f t="shared" si="12"/>
        <v>2.214</v>
      </c>
      <c r="Z51" s="37"/>
    </row>
    <row r="52" spans="1:26" s="40" customFormat="1" ht="18" customHeight="1" x14ac:dyDescent="0.25">
      <c r="A52" s="37" t="s">
        <v>106</v>
      </c>
      <c r="B52" s="11" t="s">
        <v>107</v>
      </c>
      <c r="C52" s="61" t="s">
        <v>41</v>
      </c>
      <c r="D52" s="61" t="s">
        <v>23</v>
      </c>
      <c r="E52" s="61">
        <v>2.5</v>
      </c>
      <c r="F52" s="61" t="s">
        <v>29</v>
      </c>
      <c r="G52" s="61">
        <v>1.6</v>
      </c>
      <c r="H52" s="61" t="s">
        <v>24</v>
      </c>
      <c r="I52" s="61" t="s">
        <v>24</v>
      </c>
      <c r="J52" s="62">
        <v>0.5</v>
      </c>
      <c r="K52" s="118">
        <v>0</v>
      </c>
      <c r="L52" s="118"/>
      <c r="M52" s="62">
        <f t="shared" si="8"/>
        <v>0.5</v>
      </c>
      <c r="N52" s="62">
        <v>0</v>
      </c>
      <c r="O52" s="61">
        <f t="shared" si="7"/>
        <v>1.6</v>
      </c>
      <c r="P52" s="62">
        <f t="shared" si="14"/>
        <v>1.1000000000000001</v>
      </c>
      <c r="Q52" s="37"/>
      <c r="R52" s="38">
        <v>0.39700000000000002</v>
      </c>
      <c r="S52" s="38">
        <f t="shared" si="13"/>
        <v>0.89700000000000002</v>
      </c>
      <c r="T52" s="37"/>
      <c r="U52" s="37"/>
      <c r="V52" s="38">
        <f t="shared" si="10"/>
        <v>0.89700000000000002</v>
      </c>
      <c r="W52" s="37"/>
      <c r="X52" s="39">
        <f t="shared" si="11"/>
        <v>1.6</v>
      </c>
      <c r="Y52" s="38">
        <f t="shared" si="12"/>
        <v>0.70300000000000007</v>
      </c>
      <c r="Z52" s="37"/>
    </row>
    <row r="53" spans="1:26" s="40" customFormat="1" ht="18" customHeight="1" x14ac:dyDescent="0.25">
      <c r="A53" s="37" t="s">
        <v>108</v>
      </c>
      <c r="B53" s="11" t="s">
        <v>109</v>
      </c>
      <c r="C53" s="61" t="s">
        <v>41</v>
      </c>
      <c r="D53" s="61" t="s">
        <v>23</v>
      </c>
      <c r="E53" s="61">
        <v>1.6</v>
      </c>
      <c r="F53" s="61" t="s">
        <v>29</v>
      </c>
      <c r="G53" s="61">
        <v>1.6</v>
      </c>
      <c r="H53" s="61" t="s">
        <v>24</v>
      </c>
      <c r="I53" s="61" t="s">
        <v>24</v>
      </c>
      <c r="J53" s="62">
        <v>0.2</v>
      </c>
      <c r="K53" s="118">
        <v>0</v>
      </c>
      <c r="L53" s="118"/>
      <c r="M53" s="62">
        <f t="shared" si="8"/>
        <v>0.2</v>
      </c>
      <c r="N53" s="62">
        <v>0</v>
      </c>
      <c r="O53" s="61">
        <f t="shared" si="7"/>
        <v>1.6</v>
      </c>
      <c r="P53" s="62">
        <f t="shared" si="14"/>
        <v>1.4000000000000001</v>
      </c>
      <c r="Q53" s="37"/>
      <c r="R53" s="38">
        <v>8.9999999999999993E-3</v>
      </c>
      <c r="S53" s="38">
        <f t="shared" si="13"/>
        <v>0.20900000000000002</v>
      </c>
      <c r="T53" s="37"/>
      <c r="U53" s="37"/>
      <c r="V53" s="38">
        <f t="shared" si="10"/>
        <v>0.20900000000000002</v>
      </c>
      <c r="W53" s="37"/>
      <c r="X53" s="39">
        <f t="shared" si="11"/>
        <v>1.6</v>
      </c>
      <c r="Y53" s="38">
        <f t="shared" si="12"/>
        <v>1.391</v>
      </c>
      <c r="Z53" s="37"/>
    </row>
    <row r="54" spans="1:26" s="40" customFormat="1" ht="18" customHeight="1" x14ac:dyDescent="0.25">
      <c r="A54" s="37" t="s">
        <v>110</v>
      </c>
      <c r="B54" s="11" t="s">
        <v>111</v>
      </c>
      <c r="C54" s="61" t="s">
        <v>41</v>
      </c>
      <c r="D54" s="61" t="s">
        <v>23</v>
      </c>
      <c r="E54" s="61">
        <v>1.6</v>
      </c>
      <c r="F54" s="61" t="s">
        <v>29</v>
      </c>
      <c r="G54" s="61">
        <v>1.6</v>
      </c>
      <c r="H54" s="61" t="s">
        <v>24</v>
      </c>
      <c r="I54" s="61" t="s">
        <v>24</v>
      </c>
      <c r="J54" s="62">
        <v>0.1</v>
      </c>
      <c r="K54" s="118">
        <v>0</v>
      </c>
      <c r="L54" s="118"/>
      <c r="M54" s="62">
        <f t="shared" si="8"/>
        <v>0.1</v>
      </c>
      <c r="N54" s="62">
        <v>0</v>
      </c>
      <c r="O54" s="61">
        <f t="shared" si="7"/>
        <v>1.6</v>
      </c>
      <c r="P54" s="62">
        <f t="shared" si="14"/>
        <v>1.5</v>
      </c>
      <c r="Q54" s="37"/>
      <c r="R54" s="38">
        <v>8.1000000000000003E-2</v>
      </c>
      <c r="S54" s="38">
        <f t="shared" si="13"/>
        <v>0.18099999999999999</v>
      </c>
      <c r="T54" s="37"/>
      <c r="U54" s="37"/>
      <c r="V54" s="38">
        <f t="shared" si="10"/>
        <v>0.18099999999999999</v>
      </c>
      <c r="W54" s="37"/>
      <c r="X54" s="39">
        <f t="shared" si="11"/>
        <v>1.6</v>
      </c>
      <c r="Y54" s="38">
        <f t="shared" si="12"/>
        <v>1.419</v>
      </c>
      <c r="Z54" s="37"/>
    </row>
    <row r="55" spans="1:26" s="40" customFormat="1" ht="18" customHeight="1" x14ac:dyDescent="0.25">
      <c r="A55" s="37" t="s">
        <v>112</v>
      </c>
      <c r="B55" s="11" t="s">
        <v>113</v>
      </c>
      <c r="C55" s="61" t="s">
        <v>114</v>
      </c>
      <c r="D55" s="61" t="s">
        <v>23</v>
      </c>
      <c r="E55" s="61">
        <v>2.5</v>
      </c>
      <c r="F55" s="61" t="s">
        <v>29</v>
      </c>
      <c r="G55" s="61">
        <v>4</v>
      </c>
      <c r="H55" s="61" t="s">
        <v>24</v>
      </c>
      <c r="I55" s="61" t="s">
        <v>24</v>
      </c>
      <c r="J55" s="62">
        <v>0.158</v>
      </c>
      <c r="K55" s="118">
        <v>0</v>
      </c>
      <c r="L55" s="118"/>
      <c r="M55" s="62">
        <f t="shared" si="8"/>
        <v>0.158</v>
      </c>
      <c r="N55" s="62">
        <v>0</v>
      </c>
      <c r="O55" s="61">
        <f t="shared" si="7"/>
        <v>2.5</v>
      </c>
      <c r="P55" s="62">
        <f>O55-M55</f>
        <v>2.3420000000000001</v>
      </c>
      <c r="Q55" s="37"/>
      <c r="R55" s="38">
        <v>3.9E-2</v>
      </c>
      <c r="S55" s="38">
        <f>J55+R55</f>
        <v>0.19700000000000001</v>
      </c>
      <c r="T55" s="37"/>
      <c r="U55" s="37"/>
      <c r="V55" s="38">
        <f>S55-T55</f>
        <v>0.19700000000000001</v>
      </c>
      <c r="W55" s="37"/>
      <c r="X55" s="39">
        <f t="shared" si="11"/>
        <v>2.5</v>
      </c>
      <c r="Y55" s="38">
        <f>X55-V55</f>
        <v>2.3029999999999999</v>
      </c>
      <c r="Z55" s="37"/>
    </row>
    <row r="56" spans="1:26" ht="9.75" customHeight="1" x14ac:dyDescent="0.25">
      <c r="A56" s="41"/>
      <c r="B56" s="42" t="s">
        <v>71</v>
      </c>
      <c r="C56" s="27">
        <v>255.7</v>
      </c>
      <c r="D56" s="131">
        <f>SUM(D33:I55)</f>
        <v>256.59999999999997</v>
      </c>
      <c r="E56" s="131"/>
      <c r="F56" s="131"/>
      <c r="G56" s="131"/>
      <c r="H56" s="131"/>
      <c r="I56" s="131"/>
      <c r="J56" s="43">
        <f>SUM(J33:J55)</f>
        <v>13.084000000000003</v>
      </c>
      <c r="K56" s="132">
        <v>0</v>
      </c>
      <c r="L56" s="132"/>
      <c r="M56" s="43">
        <f>SUM(M33:M55)</f>
        <v>13.084000000000003</v>
      </c>
      <c r="N56" s="43">
        <f>SUM(N33:N48)</f>
        <v>0</v>
      </c>
      <c r="O56" s="27">
        <f>SUM(O33:O55)</f>
        <v>84.799999999999983</v>
      </c>
      <c r="P56" s="43">
        <f>SUM(P33:P55)</f>
        <v>71.715999999999994</v>
      </c>
      <c r="Q56" s="35"/>
      <c r="R56" s="77"/>
      <c r="S56" s="35"/>
      <c r="T56" s="35"/>
      <c r="U56" s="35"/>
      <c r="V56" s="36"/>
      <c r="W56" s="36"/>
      <c r="X56" s="36"/>
      <c r="Y56" s="36"/>
      <c r="Z56" s="36"/>
    </row>
    <row r="57" spans="1:26" s="32" customFormat="1" ht="15.75" hidden="1" customHeight="1" x14ac:dyDescent="0.2">
      <c r="A57" s="25"/>
      <c r="B57" s="26" t="s">
        <v>72</v>
      </c>
      <c r="C57" s="27"/>
      <c r="D57" s="131"/>
      <c r="E57" s="131"/>
      <c r="F57" s="131"/>
      <c r="G57" s="131"/>
      <c r="H57" s="131"/>
      <c r="I57" s="131"/>
      <c r="J57" s="28"/>
      <c r="K57" s="28"/>
      <c r="L57" s="28"/>
      <c r="M57" s="28"/>
      <c r="N57" s="28"/>
      <c r="O57" s="28"/>
      <c r="P57" s="28"/>
      <c r="Q57" s="30"/>
      <c r="R57" s="76"/>
      <c r="S57" s="30"/>
      <c r="T57" s="30"/>
      <c r="U57" s="30"/>
      <c r="V57" s="31"/>
      <c r="W57" s="31"/>
      <c r="X57" s="31"/>
      <c r="Y57" s="31"/>
      <c r="Z57" s="31"/>
    </row>
    <row r="58" spans="1:26" ht="18" customHeight="1" x14ac:dyDescent="0.25">
      <c r="A58" s="33"/>
      <c r="B58" s="26" t="s">
        <v>73</v>
      </c>
      <c r="C58" s="34"/>
      <c r="D58" s="133"/>
      <c r="E58" s="133"/>
      <c r="F58" s="133"/>
      <c r="G58" s="133"/>
      <c r="H58" s="133"/>
      <c r="I58" s="133"/>
      <c r="J58" s="33"/>
      <c r="K58" s="134"/>
      <c r="L58" s="134"/>
      <c r="M58" s="33"/>
      <c r="N58" s="33"/>
      <c r="O58" s="33"/>
      <c r="P58" s="28">
        <f>P56</f>
        <v>71.715999999999994</v>
      </c>
      <c r="Q58" s="35"/>
      <c r="R58" s="77"/>
      <c r="S58" s="35"/>
      <c r="T58" s="35"/>
      <c r="U58" s="35"/>
      <c r="V58" s="36"/>
      <c r="W58" s="36"/>
      <c r="X58" s="36"/>
      <c r="Y58" s="36"/>
      <c r="Z58" s="36"/>
    </row>
    <row r="59" spans="1:26" ht="18" customHeight="1" x14ac:dyDescent="0.25">
      <c r="A59" s="135" t="s">
        <v>115</v>
      </c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7"/>
      <c r="R59" s="137"/>
      <c r="S59" s="137"/>
      <c r="T59" s="137"/>
      <c r="U59" s="137"/>
      <c r="V59" s="137"/>
      <c r="W59" s="137"/>
      <c r="X59" s="137"/>
      <c r="Y59" s="137"/>
      <c r="Z59" s="138"/>
    </row>
    <row r="60" spans="1:26" s="9" customFormat="1" ht="18" customHeight="1" x14ac:dyDescent="0.2">
      <c r="A60" s="127" t="s">
        <v>25</v>
      </c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9"/>
      <c r="R60" s="129"/>
      <c r="S60" s="129"/>
      <c r="T60" s="129"/>
      <c r="U60" s="129"/>
      <c r="V60" s="129"/>
      <c r="W60" s="129"/>
      <c r="X60" s="129"/>
      <c r="Y60" s="129"/>
      <c r="Z60" s="130"/>
    </row>
    <row r="61" spans="1:26" s="47" customFormat="1" ht="18" customHeight="1" x14ac:dyDescent="0.25">
      <c r="A61" s="21" t="s">
        <v>26</v>
      </c>
      <c r="B61" s="22" t="s">
        <v>116</v>
      </c>
      <c r="C61" s="58" t="s">
        <v>28</v>
      </c>
      <c r="D61" s="58" t="s">
        <v>23</v>
      </c>
      <c r="E61" s="58">
        <v>10</v>
      </c>
      <c r="F61" s="58" t="s">
        <v>29</v>
      </c>
      <c r="G61" s="58">
        <v>10</v>
      </c>
      <c r="H61" s="58" t="s">
        <v>24</v>
      </c>
      <c r="I61" s="58" t="s">
        <v>24</v>
      </c>
      <c r="J61" s="59">
        <v>7.35</v>
      </c>
      <c r="K61" s="143">
        <v>0</v>
      </c>
      <c r="L61" s="144"/>
      <c r="M61" s="60">
        <f>J61</f>
        <v>7.35</v>
      </c>
      <c r="N61" s="60">
        <v>0</v>
      </c>
      <c r="O61" s="58">
        <f t="shared" ref="O61:O78" si="15">MIN(D61:I61)</f>
        <v>10</v>
      </c>
      <c r="P61" s="60">
        <f>O61-M61</f>
        <v>2.6500000000000004</v>
      </c>
      <c r="Q61" s="44"/>
      <c r="R61" s="45">
        <v>7.6260000000000003</v>
      </c>
      <c r="S61" s="45">
        <f>J61+R61</f>
        <v>14.975999999999999</v>
      </c>
      <c r="T61" s="44"/>
      <c r="U61" s="44"/>
      <c r="V61" s="45">
        <f>S61-T61</f>
        <v>14.975999999999999</v>
      </c>
      <c r="W61" s="44"/>
      <c r="X61" s="46">
        <f>O61</f>
        <v>10</v>
      </c>
      <c r="Y61" s="45">
        <f>X61-V61</f>
        <v>-4.9759999999999991</v>
      </c>
      <c r="Z61" s="44"/>
    </row>
    <row r="62" spans="1:26" s="47" customFormat="1" ht="18" customHeight="1" x14ac:dyDescent="0.25">
      <c r="A62" s="10" t="s">
        <v>30</v>
      </c>
      <c r="B62" s="11" t="s">
        <v>117</v>
      </c>
      <c r="C62" s="61" t="s">
        <v>76</v>
      </c>
      <c r="D62" s="61" t="s">
        <v>23</v>
      </c>
      <c r="E62" s="61">
        <v>16</v>
      </c>
      <c r="F62" s="61" t="s">
        <v>29</v>
      </c>
      <c r="G62" s="61">
        <v>16</v>
      </c>
      <c r="H62" s="61" t="s">
        <v>24</v>
      </c>
      <c r="I62" s="61" t="s">
        <v>24</v>
      </c>
      <c r="J62" s="62">
        <v>8.7370000000000001</v>
      </c>
      <c r="K62" s="139">
        <v>0</v>
      </c>
      <c r="L62" s="140"/>
      <c r="M62" s="65">
        <f t="shared" ref="M62:M73" si="16">J62</f>
        <v>8.7370000000000001</v>
      </c>
      <c r="N62" s="65">
        <v>0</v>
      </c>
      <c r="O62" s="61">
        <f t="shared" si="15"/>
        <v>16</v>
      </c>
      <c r="P62" s="65">
        <f t="shared" ref="P62:P73" si="17">O62-M62</f>
        <v>7.2629999999999999</v>
      </c>
      <c r="Q62" s="37"/>
      <c r="R62" s="38">
        <v>2.0129999999999999</v>
      </c>
      <c r="S62" s="38">
        <f t="shared" ref="S62:S78" si="18">J62+R62</f>
        <v>10.75</v>
      </c>
      <c r="T62" s="37"/>
      <c r="U62" s="37"/>
      <c r="V62" s="38">
        <f t="shared" ref="V62:V78" si="19">S62-T62</f>
        <v>10.75</v>
      </c>
      <c r="W62" s="37"/>
      <c r="X62" s="39">
        <f t="shared" ref="X62:X78" si="20">O62</f>
        <v>16</v>
      </c>
      <c r="Y62" s="38">
        <f t="shared" ref="Y62:Y78" si="21">X62-V62</f>
        <v>5.25</v>
      </c>
      <c r="Z62" s="37"/>
    </row>
    <row r="63" spans="1:26" s="47" customFormat="1" ht="18" customHeight="1" x14ac:dyDescent="0.25">
      <c r="A63" s="10" t="s">
        <v>33</v>
      </c>
      <c r="B63" s="11" t="s">
        <v>118</v>
      </c>
      <c r="C63" s="61" t="s">
        <v>119</v>
      </c>
      <c r="D63" s="61" t="s">
        <v>24</v>
      </c>
      <c r="E63" s="61" t="s">
        <v>24</v>
      </c>
      <c r="F63" s="61" t="s">
        <v>29</v>
      </c>
      <c r="G63" s="61">
        <v>10</v>
      </c>
      <c r="H63" s="61" t="s">
        <v>85</v>
      </c>
      <c r="I63" s="61">
        <v>1.6</v>
      </c>
      <c r="J63" s="62">
        <v>0.15</v>
      </c>
      <c r="K63" s="139">
        <v>0</v>
      </c>
      <c r="L63" s="140"/>
      <c r="M63" s="65">
        <f t="shared" si="16"/>
        <v>0.15</v>
      </c>
      <c r="N63" s="65">
        <v>0</v>
      </c>
      <c r="O63" s="61">
        <f t="shared" si="15"/>
        <v>1.6</v>
      </c>
      <c r="P63" s="65">
        <f t="shared" si="17"/>
        <v>1.4500000000000002</v>
      </c>
      <c r="Q63" s="37"/>
      <c r="R63" s="38">
        <v>5.2999999999999999E-2</v>
      </c>
      <c r="S63" s="38">
        <f t="shared" si="18"/>
        <v>0.20299999999999999</v>
      </c>
      <c r="T63" s="37"/>
      <c r="U63" s="37"/>
      <c r="V63" s="38">
        <f t="shared" si="19"/>
        <v>0.20299999999999999</v>
      </c>
      <c r="W63" s="37"/>
      <c r="X63" s="39">
        <f t="shared" si="20"/>
        <v>1.6</v>
      </c>
      <c r="Y63" s="38">
        <f t="shared" si="21"/>
        <v>1.397</v>
      </c>
      <c r="Z63" s="37"/>
    </row>
    <row r="64" spans="1:26" s="47" customFormat="1" ht="18" customHeight="1" x14ac:dyDescent="0.25">
      <c r="A64" s="21" t="s">
        <v>36</v>
      </c>
      <c r="B64" s="22" t="s">
        <v>120</v>
      </c>
      <c r="C64" s="56" t="s">
        <v>65</v>
      </c>
      <c r="D64" s="56" t="s">
        <v>23</v>
      </c>
      <c r="E64" s="56">
        <v>4</v>
      </c>
      <c r="F64" s="56" t="s">
        <v>29</v>
      </c>
      <c r="G64" s="56">
        <v>4</v>
      </c>
      <c r="H64" s="56" t="s">
        <v>24</v>
      </c>
      <c r="I64" s="56" t="s">
        <v>24</v>
      </c>
      <c r="J64" s="57">
        <v>1.69</v>
      </c>
      <c r="K64" s="141">
        <v>0</v>
      </c>
      <c r="L64" s="142"/>
      <c r="M64" s="71">
        <f t="shared" si="16"/>
        <v>1.69</v>
      </c>
      <c r="N64" s="71">
        <v>0</v>
      </c>
      <c r="O64" s="56">
        <f t="shared" si="15"/>
        <v>4</v>
      </c>
      <c r="P64" s="71">
        <f t="shared" si="17"/>
        <v>2.31</v>
      </c>
      <c r="Q64" s="44"/>
      <c r="R64" s="45">
        <v>3.323</v>
      </c>
      <c r="S64" s="45">
        <f>J64+R64</f>
        <v>5.0129999999999999</v>
      </c>
      <c r="T64" s="44"/>
      <c r="U64" s="44"/>
      <c r="V64" s="45">
        <f t="shared" si="19"/>
        <v>5.0129999999999999</v>
      </c>
      <c r="W64" s="44"/>
      <c r="X64" s="46">
        <f t="shared" si="20"/>
        <v>4</v>
      </c>
      <c r="Y64" s="45">
        <f t="shared" si="21"/>
        <v>-1.0129999999999999</v>
      </c>
      <c r="Z64" s="44"/>
    </row>
    <row r="65" spans="1:26" s="47" customFormat="1" ht="18" customHeight="1" x14ac:dyDescent="0.25">
      <c r="A65" s="10" t="s">
        <v>39</v>
      </c>
      <c r="B65" s="11" t="s">
        <v>121</v>
      </c>
      <c r="C65" s="61" t="s">
        <v>38</v>
      </c>
      <c r="D65" s="61" t="s">
        <v>23</v>
      </c>
      <c r="E65" s="61">
        <v>1.6</v>
      </c>
      <c r="F65" s="61" t="s">
        <v>29</v>
      </c>
      <c r="G65" s="61">
        <v>2.5</v>
      </c>
      <c r="H65" s="61" t="s">
        <v>24</v>
      </c>
      <c r="I65" s="61" t="s">
        <v>24</v>
      </c>
      <c r="J65" s="62">
        <v>0.27</v>
      </c>
      <c r="K65" s="139">
        <v>0</v>
      </c>
      <c r="L65" s="140"/>
      <c r="M65" s="65">
        <f t="shared" si="16"/>
        <v>0.27</v>
      </c>
      <c r="N65" s="65">
        <v>0</v>
      </c>
      <c r="O65" s="61">
        <f t="shared" si="15"/>
        <v>1.6</v>
      </c>
      <c r="P65" s="65">
        <f>O65-M65</f>
        <v>1.33</v>
      </c>
      <c r="Q65" s="37"/>
      <c r="R65" s="38">
        <v>0.24399999999999999</v>
      </c>
      <c r="S65" s="38">
        <f t="shared" si="18"/>
        <v>0.51400000000000001</v>
      </c>
      <c r="T65" s="37"/>
      <c r="U65" s="37"/>
      <c r="V65" s="38">
        <f t="shared" si="19"/>
        <v>0.51400000000000001</v>
      </c>
      <c r="W65" s="37"/>
      <c r="X65" s="39">
        <f t="shared" si="20"/>
        <v>1.6</v>
      </c>
      <c r="Y65" s="38">
        <f t="shared" si="21"/>
        <v>1.0860000000000001</v>
      </c>
      <c r="Z65" s="37"/>
    </row>
    <row r="66" spans="1:26" s="47" customFormat="1" ht="18" customHeight="1" x14ac:dyDescent="0.25">
      <c r="A66" s="10" t="s">
        <v>42</v>
      </c>
      <c r="B66" s="11" t="s">
        <v>122</v>
      </c>
      <c r="C66" s="61" t="s">
        <v>41</v>
      </c>
      <c r="D66" s="61" t="s">
        <v>23</v>
      </c>
      <c r="E66" s="61">
        <v>1.6</v>
      </c>
      <c r="F66" s="61" t="s">
        <v>29</v>
      </c>
      <c r="G66" s="61">
        <v>1.6</v>
      </c>
      <c r="H66" s="61" t="s">
        <v>24</v>
      </c>
      <c r="I66" s="61" t="s">
        <v>24</v>
      </c>
      <c r="J66" s="62">
        <v>0.18</v>
      </c>
      <c r="K66" s="139">
        <v>0</v>
      </c>
      <c r="L66" s="140"/>
      <c r="M66" s="65">
        <f t="shared" si="16"/>
        <v>0.18</v>
      </c>
      <c r="N66" s="65">
        <v>0</v>
      </c>
      <c r="O66" s="61">
        <f t="shared" si="15"/>
        <v>1.6</v>
      </c>
      <c r="P66" s="65">
        <f t="shared" si="17"/>
        <v>1.4200000000000002</v>
      </c>
      <c r="Q66" s="37"/>
      <c r="R66" s="38">
        <v>2.9000000000000001E-2</v>
      </c>
      <c r="S66" s="38">
        <f t="shared" si="18"/>
        <v>0.20899999999999999</v>
      </c>
      <c r="T66" s="37"/>
      <c r="U66" s="37"/>
      <c r="V66" s="38">
        <f t="shared" si="19"/>
        <v>0.20899999999999999</v>
      </c>
      <c r="W66" s="37"/>
      <c r="X66" s="39">
        <f t="shared" si="20"/>
        <v>1.6</v>
      </c>
      <c r="Y66" s="38">
        <f t="shared" si="21"/>
        <v>1.391</v>
      </c>
      <c r="Z66" s="37"/>
    </row>
    <row r="67" spans="1:26" s="47" customFormat="1" ht="18" customHeight="1" x14ac:dyDescent="0.25">
      <c r="A67" s="21" t="s">
        <v>44</v>
      </c>
      <c r="B67" s="22" t="s">
        <v>123</v>
      </c>
      <c r="C67" s="56" t="s">
        <v>114</v>
      </c>
      <c r="D67" s="56" t="s">
        <v>23</v>
      </c>
      <c r="E67" s="56">
        <v>2.5</v>
      </c>
      <c r="F67" s="56" t="s">
        <v>29</v>
      </c>
      <c r="G67" s="56">
        <v>4</v>
      </c>
      <c r="H67" s="56" t="s">
        <v>24</v>
      </c>
      <c r="I67" s="56" t="s">
        <v>24</v>
      </c>
      <c r="J67" s="57">
        <v>1.35</v>
      </c>
      <c r="K67" s="141">
        <v>0</v>
      </c>
      <c r="L67" s="142"/>
      <c r="M67" s="71">
        <f t="shared" si="16"/>
        <v>1.35</v>
      </c>
      <c r="N67" s="71">
        <v>0</v>
      </c>
      <c r="O67" s="56">
        <f t="shared" si="15"/>
        <v>2.5</v>
      </c>
      <c r="P67" s="71">
        <f t="shared" si="17"/>
        <v>1.1499999999999999</v>
      </c>
      <c r="Q67" s="44"/>
      <c r="R67" s="45">
        <v>1.236</v>
      </c>
      <c r="S67" s="45">
        <f t="shared" si="18"/>
        <v>2.5860000000000003</v>
      </c>
      <c r="T67" s="44"/>
      <c r="U67" s="44"/>
      <c r="V67" s="45">
        <f t="shared" si="19"/>
        <v>2.5860000000000003</v>
      </c>
      <c r="W67" s="44"/>
      <c r="X67" s="46">
        <f t="shared" si="20"/>
        <v>2.5</v>
      </c>
      <c r="Y67" s="45">
        <f t="shared" si="21"/>
        <v>-8.6000000000000298E-2</v>
      </c>
      <c r="Z67" s="44"/>
    </row>
    <row r="68" spans="1:26" s="47" customFormat="1" ht="18" customHeight="1" x14ac:dyDescent="0.25">
      <c r="A68" s="10" t="s">
        <v>46</v>
      </c>
      <c r="B68" s="11" t="s">
        <v>124</v>
      </c>
      <c r="C68" s="61" t="s">
        <v>70</v>
      </c>
      <c r="D68" s="61" t="s">
        <v>23</v>
      </c>
      <c r="E68" s="61">
        <v>2.5</v>
      </c>
      <c r="F68" s="61" t="s">
        <v>29</v>
      </c>
      <c r="G68" s="61">
        <v>2.5</v>
      </c>
      <c r="H68" s="61" t="s">
        <v>24</v>
      </c>
      <c r="I68" s="61" t="s">
        <v>24</v>
      </c>
      <c r="J68" s="62">
        <v>0.36</v>
      </c>
      <c r="K68" s="139">
        <v>0</v>
      </c>
      <c r="L68" s="140"/>
      <c r="M68" s="65">
        <f t="shared" si="16"/>
        <v>0.36</v>
      </c>
      <c r="N68" s="65">
        <v>0</v>
      </c>
      <c r="O68" s="61">
        <f t="shared" si="15"/>
        <v>2.5</v>
      </c>
      <c r="P68" s="65">
        <f t="shared" si="17"/>
        <v>2.14</v>
      </c>
      <c r="Q68" s="37"/>
      <c r="R68" s="38">
        <v>4.3999999999999997E-2</v>
      </c>
      <c r="S68" s="38">
        <f t="shared" si="18"/>
        <v>0.40399999999999997</v>
      </c>
      <c r="T68" s="37"/>
      <c r="U68" s="37"/>
      <c r="V68" s="38">
        <f t="shared" si="19"/>
        <v>0.40399999999999997</v>
      </c>
      <c r="W68" s="37"/>
      <c r="X68" s="39">
        <f t="shared" si="20"/>
        <v>2.5</v>
      </c>
      <c r="Y68" s="38">
        <f t="shared" si="21"/>
        <v>2.0960000000000001</v>
      </c>
      <c r="Z68" s="37"/>
    </row>
    <row r="69" spans="1:26" s="47" customFormat="1" ht="18" customHeight="1" x14ac:dyDescent="0.25">
      <c r="A69" s="10" t="s">
        <v>48</v>
      </c>
      <c r="B69" s="11" t="s">
        <v>125</v>
      </c>
      <c r="C69" s="61" t="s">
        <v>65</v>
      </c>
      <c r="D69" s="61" t="s">
        <v>23</v>
      </c>
      <c r="E69" s="61">
        <v>4</v>
      </c>
      <c r="F69" s="61" t="s">
        <v>29</v>
      </c>
      <c r="G69" s="61">
        <v>4</v>
      </c>
      <c r="H69" s="61" t="s">
        <v>24</v>
      </c>
      <c r="I69" s="61" t="s">
        <v>24</v>
      </c>
      <c r="J69" s="62">
        <v>2.08</v>
      </c>
      <c r="K69" s="139">
        <v>0</v>
      </c>
      <c r="L69" s="140"/>
      <c r="M69" s="65">
        <f t="shared" si="16"/>
        <v>2.08</v>
      </c>
      <c r="N69" s="65">
        <v>0</v>
      </c>
      <c r="O69" s="61">
        <f t="shared" si="15"/>
        <v>4</v>
      </c>
      <c r="P69" s="65">
        <f t="shared" si="17"/>
        <v>1.92</v>
      </c>
      <c r="Q69" s="37"/>
      <c r="R69" s="38">
        <v>0.1</v>
      </c>
      <c r="S69" s="38">
        <f t="shared" si="18"/>
        <v>2.1800000000000002</v>
      </c>
      <c r="T69" s="37"/>
      <c r="U69" s="37"/>
      <c r="V69" s="38">
        <f t="shared" si="19"/>
        <v>2.1800000000000002</v>
      </c>
      <c r="W69" s="37"/>
      <c r="X69" s="39">
        <f t="shared" si="20"/>
        <v>4</v>
      </c>
      <c r="Y69" s="38">
        <f t="shared" si="21"/>
        <v>1.8199999999999998</v>
      </c>
      <c r="Z69" s="37"/>
    </row>
    <row r="70" spans="1:26" s="47" customFormat="1" ht="18" customHeight="1" x14ac:dyDescent="0.25">
      <c r="A70" s="10" t="s">
        <v>50</v>
      </c>
      <c r="B70" s="11" t="s">
        <v>126</v>
      </c>
      <c r="C70" s="61" t="s">
        <v>41</v>
      </c>
      <c r="D70" s="61" t="s">
        <v>23</v>
      </c>
      <c r="E70" s="61">
        <v>1.6</v>
      </c>
      <c r="F70" s="61" t="s">
        <v>29</v>
      </c>
      <c r="G70" s="61">
        <v>1.6</v>
      </c>
      <c r="H70" s="61" t="s">
        <v>24</v>
      </c>
      <c r="I70" s="61" t="s">
        <v>24</v>
      </c>
      <c r="J70" s="62">
        <v>0.06</v>
      </c>
      <c r="K70" s="139">
        <v>0</v>
      </c>
      <c r="L70" s="140"/>
      <c r="M70" s="65">
        <f t="shared" si="16"/>
        <v>0.06</v>
      </c>
      <c r="N70" s="65">
        <v>0</v>
      </c>
      <c r="O70" s="61">
        <f t="shared" si="15"/>
        <v>1.6</v>
      </c>
      <c r="P70" s="65">
        <f t="shared" si="17"/>
        <v>1.54</v>
      </c>
      <c r="Q70" s="37"/>
      <c r="R70" s="38">
        <v>0</v>
      </c>
      <c r="S70" s="38">
        <f t="shared" si="18"/>
        <v>0.06</v>
      </c>
      <c r="T70" s="37"/>
      <c r="U70" s="37"/>
      <c r="V70" s="38">
        <f t="shared" si="19"/>
        <v>0.06</v>
      </c>
      <c r="W70" s="37"/>
      <c r="X70" s="39">
        <f t="shared" si="20"/>
        <v>1.6</v>
      </c>
      <c r="Y70" s="38">
        <f t="shared" si="21"/>
        <v>1.54</v>
      </c>
      <c r="Z70" s="37"/>
    </row>
    <row r="71" spans="1:26" s="47" customFormat="1" ht="18" customHeight="1" x14ac:dyDescent="0.25">
      <c r="A71" s="10" t="s">
        <v>53</v>
      </c>
      <c r="B71" s="11" t="s">
        <v>127</v>
      </c>
      <c r="C71" s="61" t="s">
        <v>70</v>
      </c>
      <c r="D71" s="61" t="s">
        <v>23</v>
      </c>
      <c r="E71" s="61">
        <v>2.5</v>
      </c>
      <c r="F71" s="61" t="s">
        <v>29</v>
      </c>
      <c r="G71" s="61">
        <v>2.5</v>
      </c>
      <c r="H71" s="61" t="s">
        <v>24</v>
      </c>
      <c r="I71" s="61" t="s">
        <v>24</v>
      </c>
      <c r="J71" s="62">
        <v>0.25</v>
      </c>
      <c r="K71" s="139">
        <v>0</v>
      </c>
      <c r="L71" s="140"/>
      <c r="M71" s="65">
        <f t="shared" si="16"/>
        <v>0.25</v>
      </c>
      <c r="N71" s="65">
        <v>0</v>
      </c>
      <c r="O71" s="61">
        <f t="shared" si="15"/>
        <v>2.5</v>
      </c>
      <c r="P71" s="65">
        <f t="shared" si="17"/>
        <v>2.25</v>
      </c>
      <c r="Q71" s="37"/>
      <c r="R71" s="38">
        <v>0.51200000000000001</v>
      </c>
      <c r="S71" s="38">
        <f t="shared" si="18"/>
        <v>0.76200000000000001</v>
      </c>
      <c r="T71" s="37"/>
      <c r="U71" s="37"/>
      <c r="V71" s="38">
        <f t="shared" si="19"/>
        <v>0.76200000000000001</v>
      </c>
      <c r="W71" s="37"/>
      <c r="X71" s="39">
        <f t="shared" si="20"/>
        <v>2.5</v>
      </c>
      <c r="Y71" s="38">
        <f t="shared" si="21"/>
        <v>1.738</v>
      </c>
      <c r="Z71" s="37"/>
    </row>
    <row r="72" spans="1:26" s="47" customFormat="1" ht="18" customHeight="1" x14ac:dyDescent="0.25">
      <c r="A72" s="21" t="s">
        <v>56</v>
      </c>
      <c r="B72" s="22" t="s">
        <v>128</v>
      </c>
      <c r="C72" s="56" t="s">
        <v>129</v>
      </c>
      <c r="D72" s="56" t="s">
        <v>23</v>
      </c>
      <c r="E72" s="56">
        <v>1.8</v>
      </c>
      <c r="F72" s="56" t="s">
        <v>29</v>
      </c>
      <c r="G72" s="56">
        <v>1.8</v>
      </c>
      <c r="H72" s="56" t="s">
        <v>24</v>
      </c>
      <c r="I72" s="56" t="s">
        <v>24</v>
      </c>
      <c r="J72" s="57">
        <v>0.38</v>
      </c>
      <c r="K72" s="141">
        <v>0</v>
      </c>
      <c r="L72" s="142"/>
      <c r="M72" s="71">
        <f t="shared" si="16"/>
        <v>0.38</v>
      </c>
      <c r="N72" s="71">
        <v>0</v>
      </c>
      <c r="O72" s="56">
        <f t="shared" si="15"/>
        <v>1.8</v>
      </c>
      <c r="P72" s="71">
        <f t="shared" si="17"/>
        <v>1.42</v>
      </c>
      <c r="Q72" s="44"/>
      <c r="R72" s="45">
        <v>1.452</v>
      </c>
      <c r="S72" s="45">
        <f t="shared" si="18"/>
        <v>1.8319999999999999</v>
      </c>
      <c r="T72" s="44"/>
      <c r="U72" s="44"/>
      <c r="V72" s="45">
        <f t="shared" si="19"/>
        <v>1.8319999999999999</v>
      </c>
      <c r="W72" s="44"/>
      <c r="X72" s="46">
        <f t="shared" si="20"/>
        <v>1.8</v>
      </c>
      <c r="Y72" s="45">
        <f t="shared" si="21"/>
        <v>-3.1999999999999806E-2</v>
      </c>
      <c r="Z72" s="44"/>
    </row>
    <row r="73" spans="1:26" s="47" customFormat="1" ht="18" customHeight="1" x14ac:dyDescent="0.25">
      <c r="A73" s="21" t="s">
        <v>59</v>
      </c>
      <c r="B73" s="22" t="s">
        <v>130</v>
      </c>
      <c r="C73" s="56" t="s">
        <v>103</v>
      </c>
      <c r="D73" s="56" t="s">
        <v>23</v>
      </c>
      <c r="E73" s="56">
        <v>2.5</v>
      </c>
      <c r="F73" s="56" t="s">
        <v>29</v>
      </c>
      <c r="G73" s="56">
        <v>1.6</v>
      </c>
      <c r="H73" s="56" t="s">
        <v>24</v>
      </c>
      <c r="I73" s="56" t="s">
        <v>24</v>
      </c>
      <c r="J73" s="57">
        <v>0.98</v>
      </c>
      <c r="K73" s="141">
        <v>0</v>
      </c>
      <c r="L73" s="142"/>
      <c r="M73" s="71">
        <f t="shared" si="16"/>
        <v>0.98</v>
      </c>
      <c r="N73" s="71">
        <v>0</v>
      </c>
      <c r="O73" s="56">
        <f t="shared" si="15"/>
        <v>1.6</v>
      </c>
      <c r="P73" s="71">
        <f t="shared" si="17"/>
        <v>0.62000000000000011</v>
      </c>
      <c r="Q73" s="44"/>
      <c r="R73" s="45">
        <v>0.63300000000000001</v>
      </c>
      <c r="S73" s="45">
        <f t="shared" si="18"/>
        <v>1.613</v>
      </c>
      <c r="T73" s="44"/>
      <c r="U73" s="44"/>
      <c r="V73" s="45">
        <f t="shared" si="19"/>
        <v>1.613</v>
      </c>
      <c r="W73" s="44"/>
      <c r="X73" s="46">
        <f t="shared" si="20"/>
        <v>1.6</v>
      </c>
      <c r="Y73" s="45">
        <f t="shared" si="21"/>
        <v>-1.2999999999999901E-2</v>
      </c>
      <c r="Z73" s="44"/>
    </row>
    <row r="74" spans="1:26" s="47" customFormat="1" ht="18" customHeight="1" x14ac:dyDescent="0.25">
      <c r="A74" s="10" t="s">
        <v>61</v>
      </c>
      <c r="B74" s="11" t="s">
        <v>131</v>
      </c>
      <c r="C74" s="61" t="s">
        <v>132</v>
      </c>
      <c r="D74" s="61" t="s">
        <v>23</v>
      </c>
      <c r="E74" s="61">
        <v>1.8</v>
      </c>
      <c r="F74" s="61" t="s">
        <v>29</v>
      </c>
      <c r="G74" s="61">
        <v>1.6</v>
      </c>
      <c r="H74" s="61" t="s">
        <v>24</v>
      </c>
      <c r="I74" s="61" t="s">
        <v>24</v>
      </c>
      <c r="J74" s="62">
        <v>0.24</v>
      </c>
      <c r="K74" s="139">
        <v>0</v>
      </c>
      <c r="L74" s="140"/>
      <c r="M74" s="65">
        <f>J74</f>
        <v>0.24</v>
      </c>
      <c r="N74" s="65">
        <v>0</v>
      </c>
      <c r="O74" s="61">
        <f t="shared" si="15"/>
        <v>1.6</v>
      </c>
      <c r="P74" s="65">
        <f>O74-M74</f>
        <v>1.36</v>
      </c>
      <c r="Q74" s="37"/>
      <c r="R74" s="38">
        <v>0.151</v>
      </c>
      <c r="S74" s="38">
        <f t="shared" si="18"/>
        <v>0.39100000000000001</v>
      </c>
      <c r="T74" s="37"/>
      <c r="U74" s="37"/>
      <c r="V74" s="38">
        <f t="shared" si="19"/>
        <v>0.39100000000000001</v>
      </c>
      <c r="W74" s="37"/>
      <c r="X74" s="39">
        <f t="shared" si="20"/>
        <v>1.6</v>
      </c>
      <c r="Y74" s="38">
        <f t="shared" si="21"/>
        <v>1.2090000000000001</v>
      </c>
      <c r="Z74" s="37"/>
    </row>
    <row r="75" spans="1:26" s="47" customFormat="1" ht="18" customHeight="1" x14ac:dyDescent="0.25">
      <c r="A75" s="10" t="s">
        <v>63</v>
      </c>
      <c r="B75" s="11" t="s">
        <v>133</v>
      </c>
      <c r="C75" s="61" t="s">
        <v>99</v>
      </c>
      <c r="D75" s="61" t="s">
        <v>23</v>
      </c>
      <c r="E75" s="61">
        <v>1</v>
      </c>
      <c r="F75" s="61" t="s">
        <v>29</v>
      </c>
      <c r="G75" s="61">
        <v>2.5</v>
      </c>
      <c r="H75" s="61" t="s">
        <v>24</v>
      </c>
      <c r="I75" s="61" t="s">
        <v>24</v>
      </c>
      <c r="J75" s="62">
        <v>9.0899999999999995E-2</v>
      </c>
      <c r="K75" s="139">
        <v>0</v>
      </c>
      <c r="L75" s="140"/>
      <c r="M75" s="65">
        <f>J75</f>
        <v>9.0899999999999995E-2</v>
      </c>
      <c r="N75" s="65">
        <v>0</v>
      </c>
      <c r="O75" s="61">
        <f t="shared" si="15"/>
        <v>1</v>
      </c>
      <c r="P75" s="65">
        <f>O75-M75</f>
        <v>0.90910000000000002</v>
      </c>
      <c r="Q75" s="37"/>
      <c r="R75" s="38">
        <v>0</v>
      </c>
      <c r="S75" s="38">
        <f t="shared" si="18"/>
        <v>9.0899999999999995E-2</v>
      </c>
      <c r="T75" s="37"/>
      <c r="U75" s="37"/>
      <c r="V75" s="38">
        <f t="shared" si="19"/>
        <v>9.0899999999999995E-2</v>
      </c>
      <c r="W75" s="37"/>
      <c r="X75" s="39">
        <f t="shared" si="20"/>
        <v>1</v>
      </c>
      <c r="Y75" s="38">
        <f t="shared" si="21"/>
        <v>0.90910000000000002</v>
      </c>
      <c r="Z75" s="37"/>
    </row>
    <row r="76" spans="1:26" s="47" customFormat="1" ht="18" customHeight="1" x14ac:dyDescent="0.25">
      <c r="A76" s="10" t="s">
        <v>66</v>
      </c>
      <c r="B76" s="11" t="s">
        <v>134</v>
      </c>
      <c r="C76" s="61" t="s">
        <v>41</v>
      </c>
      <c r="D76" s="61" t="s">
        <v>23</v>
      </c>
      <c r="E76" s="61">
        <v>1.6</v>
      </c>
      <c r="F76" s="61" t="s">
        <v>29</v>
      </c>
      <c r="G76" s="61">
        <v>1.6</v>
      </c>
      <c r="H76" s="61" t="s">
        <v>24</v>
      </c>
      <c r="I76" s="61" t="s">
        <v>24</v>
      </c>
      <c r="J76" s="62">
        <v>0.13</v>
      </c>
      <c r="K76" s="139">
        <v>0</v>
      </c>
      <c r="L76" s="140"/>
      <c r="M76" s="65">
        <f>J76</f>
        <v>0.13</v>
      </c>
      <c r="N76" s="65">
        <v>0</v>
      </c>
      <c r="O76" s="61">
        <f t="shared" si="15"/>
        <v>1.6</v>
      </c>
      <c r="P76" s="65">
        <f>O76-M76</f>
        <v>1.4700000000000002</v>
      </c>
      <c r="Q76" s="37"/>
      <c r="R76" s="38">
        <v>0</v>
      </c>
      <c r="S76" s="38">
        <f t="shared" si="18"/>
        <v>0.13</v>
      </c>
      <c r="T76" s="37"/>
      <c r="U76" s="37"/>
      <c r="V76" s="38">
        <f t="shared" si="19"/>
        <v>0.13</v>
      </c>
      <c r="W76" s="37"/>
      <c r="X76" s="39">
        <f t="shared" si="20"/>
        <v>1.6</v>
      </c>
      <c r="Y76" s="38">
        <f t="shared" si="21"/>
        <v>1.4700000000000002</v>
      </c>
      <c r="Z76" s="37"/>
    </row>
    <row r="77" spans="1:26" s="47" customFormat="1" ht="18" customHeight="1" x14ac:dyDescent="0.25">
      <c r="A77" s="10" t="s">
        <v>68</v>
      </c>
      <c r="B77" s="11" t="s">
        <v>135</v>
      </c>
      <c r="C77" s="61" t="s">
        <v>41</v>
      </c>
      <c r="D77" s="61" t="s">
        <v>23</v>
      </c>
      <c r="E77" s="61">
        <v>1.6</v>
      </c>
      <c r="F77" s="61" t="s">
        <v>29</v>
      </c>
      <c r="G77" s="61">
        <v>1.6</v>
      </c>
      <c r="H77" s="61" t="s">
        <v>24</v>
      </c>
      <c r="I77" s="61" t="s">
        <v>24</v>
      </c>
      <c r="J77" s="62">
        <v>0.46</v>
      </c>
      <c r="K77" s="139">
        <v>0</v>
      </c>
      <c r="L77" s="140"/>
      <c r="M77" s="65">
        <f>J77</f>
        <v>0.46</v>
      </c>
      <c r="N77" s="65">
        <v>0</v>
      </c>
      <c r="O77" s="61">
        <f t="shared" si="15"/>
        <v>1.6</v>
      </c>
      <c r="P77" s="65">
        <f>O77-M77</f>
        <v>1.1400000000000001</v>
      </c>
      <c r="Q77" s="37"/>
      <c r="R77" s="38">
        <v>0.38600000000000001</v>
      </c>
      <c r="S77" s="38">
        <f t="shared" si="18"/>
        <v>0.84600000000000009</v>
      </c>
      <c r="T77" s="37"/>
      <c r="U77" s="37"/>
      <c r="V77" s="38">
        <f t="shared" si="19"/>
        <v>0.84600000000000009</v>
      </c>
      <c r="W77" s="37"/>
      <c r="X77" s="39">
        <f t="shared" si="20"/>
        <v>1.6</v>
      </c>
      <c r="Y77" s="38">
        <f t="shared" si="21"/>
        <v>0.754</v>
      </c>
      <c r="Z77" s="37"/>
    </row>
    <row r="78" spans="1:26" s="47" customFormat="1" ht="18" customHeight="1" x14ac:dyDescent="0.25">
      <c r="A78" s="10" t="s">
        <v>21</v>
      </c>
      <c r="B78" s="11" t="s">
        <v>136</v>
      </c>
      <c r="C78" s="61" t="s">
        <v>99</v>
      </c>
      <c r="D78" s="61" t="s">
        <v>23</v>
      </c>
      <c r="E78" s="61">
        <v>1</v>
      </c>
      <c r="F78" s="61" t="s">
        <v>29</v>
      </c>
      <c r="G78" s="61">
        <v>2.5</v>
      </c>
      <c r="H78" s="61" t="s">
        <v>24</v>
      </c>
      <c r="I78" s="61" t="s">
        <v>24</v>
      </c>
      <c r="J78" s="62">
        <v>0.15</v>
      </c>
      <c r="K78" s="139">
        <v>0</v>
      </c>
      <c r="L78" s="140"/>
      <c r="M78" s="65">
        <f>J78</f>
        <v>0.15</v>
      </c>
      <c r="N78" s="65">
        <v>0</v>
      </c>
      <c r="O78" s="61">
        <f t="shared" si="15"/>
        <v>1</v>
      </c>
      <c r="P78" s="65">
        <f>O78-M78</f>
        <v>0.85</v>
      </c>
      <c r="Q78" s="37"/>
      <c r="R78" s="38">
        <v>3.9E-2</v>
      </c>
      <c r="S78" s="38">
        <f t="shared" si="18"/>
        <v>0.189</v>
      </c>
      <c r="T78" s="37"/>
      <c r="U78" s="37"/>
      <c r="V78" s="38">
        <f t="shared" si="19"/>
        <v>0.189</v>
      </c>
      <c r="W78" s="37"/>
      <c r="X78" s="39">
        <f t="shared" si="20"/>
        <v>1</v>
      </c>
      <c r="Y78" s="38">
        <f t="shared" si="21"/>
        <v>0.81099999999999994</v>
      </c>
      <c r="Z78" s="37"/>
    </row>
    <row r="79" spans="1:26" ht="18" customHeight="1" x14ac:dyDescent="0.25">
      <c r="A79" s="48"/>
      <c r="B79" s="42" t="s">
        <v>71</v>
      </c>
      <c r="C79" s="27">
        <v>132</v>
      </c>
      <c r="D79" s="131">
        <f>SUM(D61:I78)</f>
        <v>131.09999999999991</v>
      </c>
      <c r="E79" s="131"/>
      <c r="F79" s="131"/>
      <c r="G79" s="131"/>
      <c r="H79" s="131"/>
      <c r="I79" s="131"/>
      <c r="J79" s="28">
        <f>SUM(J61:J78)</f>
        <v>24.907899999999998</v>
      </c>
      <c r="K79" s="145">
        <v>0</v>
      </c>
      <c r="L79" s="145"/>
      <c r="M79" s="28">
        <f>SUM(M61:M78)</f>
        <v>24.907899999999998</v>
      </c>
      <c r="N79" s="28">
        <f>SUM(N61:N73)</f>
        <v>0</v>
      </c>
      <c r="O79" s="29">
        <f>SUM(O61:O78)</f>
        <v>58.100000000000009</v>
      </c>
      <c r="P79" s="28">
        <f>SUM(P61:P78)</f>
        <v>33.192100000000003</v>
      </c>
      <c r="Q79" s="35"/>
      <c r="R79" s="77"/>
      <c r="S79" s="35"/>
      <c r="T79" s="35"/>
      <c r="U79" s="35"/>
      <c r="V79" s="36"/>
      <c r="W79" s="36"/>
      <c r="X79" s="36"/>
      <c r="Y79" s="36"/>
      <c r="Z79" s="36"/>
    </row>
    <row r="80" spans="1:26" s="32" customFormat="1" ht="15.75" customHeight="1" x14ac:dyDescent="0.2">
      <c r="A80" s="25"/>
      <c r="B80" s="26" t="s">
        <v>72</v>
      </c>
      <c r="C80" s="27"/>
      <c r="D80" s="131"/>
      <c r="E80" s="131"/>
      <c r="F80" s="131"/>
      <c r="G80" s="131"/>
      <c r="H80" s="131"/>
      <c r="I80" s="131"/>
      <c r="J80" s="28"/>
      <c r="K80" s="28"/>
      <c r="L80" s="28"/>
      <c r="M80" s="28"/>
      <c r="N80" s="28"/>
      <c r="O80" s="28"/>
      <c r="P80" s="28">
        <f>P61</f>
        <v>2.6500000000000004</v>
      </c>
      <c r="Q80" s="30"/>
      <c r="R80" s="76"/>
      <c r="S80" s="30"/>
      <c r="T80" s="30"/>
      <c r="U80" s="30"/>
      <c r="V80" s="31"/>
      <c r="W80" s="31"/>
      <c r="X80" s="31"/>
      <c r="Y80" s="31"/>
      <c r="Z80" s="31"/>
    </row>
    <row r="81" spans="1:26" ht="18" customHeight="1" x14ac:dyDescent="0.25">
      <c r="A81" s="33"/>
      <c r="B81" s="26" t="s">
        <v>73</v>
      </c>
      <c r="C81" s="34"/>
      <c r="D81" s="133"/>
      <c r="E81" s="133"/>
      <c r="F81" s="133"/>
      <c r="G81" s="133"/>
      <c r="H81" s="133"/>
      <c r="I81" s="133"/>
      <c r="J81" s="33"/>
      <c r="K81" s="134"/>
      <c r="L81" s="134"/>
      <c r="M81" s="33"/>
      <c r="N81" s="33"/>
      <c r="O81" s="33"/>
      <c r="P81" s="28">
        <f>SUM(P62:P78)</f>
        <v>30.542100000000005</v>
      </c>
      <c r="Q81" s="35"/>
      <c r="R81" s="77"/>
      <c r="S81" s="35"/>
      <c r="T81" s="35"/>
      <c r="U81" s="35"/>
      <c r="V81" s="36"/>
      <c r="W81" s="36"/>
      <c r="X81" s="36"/>
      <c r="Y81" s="36"/>
      <c r="Z81" s="36"/>
    </row>
    <row r="82" spans="1:26" s="49" customFormat="1" ht="18" customHeight="1" x14ac:dyDescent="0.25">
      <c r="A82" s="148" t="s">
        <v>137</v>
      </c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37"/>
      <c r="R82" s="137"/>
      <c r="S82" s="137"/>
      <c r="T82" s="137"/>
      <c r="U82" s="137"/>
      <c r="V82" s="137"/>
      <c r="W82" s="137"/>
      <c r="X82" s="137"/>
      <c r="Y82" s="137"/>
      <c r="Z82" s="138"/>
    </row>
    <row r="83" spans="1:26" s="9" customFormat="1" ht="18" customHeight="1" x14ac:dyDescent="0.2">
      <c r="A83" s="127" t="s">
        <v>20</v>
      </c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9"/>
      <c r="R83" s="129"/>
      <c r="S83" s="129"/>
      <c r="T83" s="129"/>
      <c r="U83" s="129"/>
      <c r="V83" s="129"/>
      <c r="W83" s="129"/>
      <c r="X83" s="129"/>
      <c r="Y83" s="129"/>
      <c r="Z83" s="130"/>
    </row>
    <row r="84" spans="1:26" s="47" customFormat="1" ht="18" customHeight="1" x14ac:dyDescent="0.25">
      <c r="A84" s="10" t="s">
        <v>30</v>
      </c>
      <c r="B84" s="11" t="s">
        <v>138</v>
      </c>
      <c r="C84" s="61">
        <v>6.3</v>
      </c>
      <c r="D84" s="61" t="s">
        <v>23</v>
      </c>
      <c r="E84" s="61">
        <v>6.3</v>
      </c>
      <c r="F84" s="61" t="s">
        <v>24</v>
      </c>
      <c r="G84" s="61" t="s">
        <v>24</v>
      </c>
      <c r="H84" s="61" t="s">
        <v>24</v>
      </c>
      <c r="I84" s="61" t="s">
        <v>24</v>
      </c>
      <c r="J84" s="62">
        <v>0.18</v>
      </c>
      <c r="K84" s="146">
        <v>0</v>
      </c>
      <c r="L84" s="147"/>
      <c r="M84" s="64">
        <f>J84</f>
        <v>0.18</v>
      </c>
      <c r="N84" s="64">
        <v>0</v>
      </c>
      <c r="O84" s="61">
        <f>MIN(D84:I84)</f>
        <v>6.3</v>
      </c>
      <c r="P84" s="65">
        <f>O84-M84</f>
        <v>6.12</v>
      </c>
      <c r="Q84" s="37"/>
      <c r="R84" s="38">
        <v>1.0999999999999999E-2</v>
      </c>
      <c r="S84" s="38">
        <f>J84-+R84</f>
        <v>0.16899999999999998</v>
      </c>
      <c r="T84" s="37"/>
      <c r="U84" s="37"/>
      <c r="V84" s="38">
        <f>S84-T84</f>
        <v>0.16899999999999998</v>
      </c>
      <c r="W84" s="37"/>
      <c r="X84" s="39">
        <f>O84</f>
        <v>6.3</v>
      </c>
      <c r="Y84" s="38">
        <f>X84-V84</f>
        <v>6.1310000000000002</v>
      </c>
      <c r="Z84" s="37"/>
    </row>
    <row r="85" spans="1:26" s="9" customFormat="1" ht="18" customHeight="1" x14ac:dyDescent="0.2">
      <c r="A85" s="127" t="s">
        <v>25</v>
      </c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50"/>
    </row>
    <row r="86" spans="1:26" s="47" customFormat="1" ht="18" customHeight="1" x14ac:dyDescent="0.25">
      <c r="A86" s="10" t="s">
        <v>26</v>
      </c>
      <c r="B86" s="11" t="s">
        <v>139</v>
      </c>
      <c r="C86" s="66" t="s">
        <v>28</v>
      </c>
      <c r="D86" s="67" t="s">
        <v>23</v>
      </c>
      <c r="E86" s="66">
        <v>10</v>
      </c>
      <c r="F86" s="67" t="s">
        <v>29</v>
      </c>
      <c r="G86" s="66">
        <v>10</v>
      </c>
      <c r="H86" s="67" t="s">
        <v>24</v>
      </c>
      <c r="I86" s="67" t="s">
        <v>24</v>
      </c>
      <c r="J86" s="68">
        <v>1.92</v>
      </c>
      <c r="K86" s="151">
        <v>0</v>
      </c>
      <c r="L86" s="152"/>
      <c r="M86" s="69">
        <f t="shared" ref="M86:M93" si="22">J86</f>
        <v>1.92</v>
      </c>
      <c r="N86" s="69">
        <v>0</v>
      </c>
      <c r="O86" s="67">
        <f t="shared" ref="O86:O93" si="23">MIN(D86:I86)</f>
        <v>10</v>
      </c>
      <c r="P86" s="70">
        <f t="shared" ref="P86:P93" si="24">O86-M86</f>
        <v>8.08</v>
      </c>
      <c r="Q86" s="37"/>
      <c r="R86" s="38">
        <v>0.74399999999999999</v>
      </c>
      <c r="S86" s="38">
        <f>J86+R86</f>
        <v>2.6639999999999997</v>
      </c>
      <c r="T86" s="37"/>
      <c r="U86" s="37"/>
      <c r="V86" s="38">
        <f t="shared" ref="V86:V93" si="25">S86-T86</f>
        <v>2.6639999999999997</v>
      </c>
      <c r="W86" s="37"/>
      <c r="X86" s="39">
        <f t="shared" ref="X86:X93" si="26">O86</f>
        <v>10</v>
      </c>
      <c r="Y86" s="38">
        <f t="shared" ref="Y86:Y93" si="27">X86-V86</f>
        <v>7.3360000000000003</v>
      </c>
      <c r="Z86" s="37"/>
    </row>
    <row r="87" spans="1:26" s="47" customFormat="1" ht="18" customHeight="1" x14ac:dyDescent="0.25">
      <c r="A87" s="10" t="s">
        <v>33</v>
      </c>
      <c r="B87" s="11" t="s">
        <v>140</v>
      </c>
      <c r="C87" s="61" t="s">
        <v>55</v>
      </c>
      <c r="D87" s="61" t="s">
        <v>23</v>
      </c>
      <c r="E87" s="61">
        <v>1</v>
      </c>
      <c r="F87" s="61" t="s">
        <v>29</v>
      </c>
      <c r="G87" s="61">
        <v>1.6</v>
      </c>
      <c r="H87" s="61" t="s">
        <v>24</v>
      </c>
      <c r="I87" s="61" t="s">
        <v>24</v>
      </c>
      <c r="J87" s="62">
        <v>0.01</v>
      </c>
      <c r="K87" s="146">
        <v>0</v>
      </c>
      <c r="L87" s="147"/>
      <c r="M87" s="64">
        <f t="shared" si="22"/>
        <v>0.01</v>
      </c>
      <c r="N87" s="64">
        <v>0</v>
      </c>
      <c r="O87" s="61">
        <f t="shared" si="23"/>
        <v>1</v>
      </c>
      <c r="P87" s="65">
        <f t="shared" si="24"/>
        <v>0.99</v>
      </c>
      <c r="Q87" s="37"/>
      <c r="R87" s="38">
        <v>0</v>
      </c>
      <c r="S87" s="38">
        <f t="shared" ref="S87:S93" si="28">J87+R87</f>
        <v>0.01</v>
      </c>
      <c r="T87" s="37"/>
      <c r="U87" s="37"/>
      <c r="V87" s="38">
        <f t="shared" si="25"/>
        <v>0.01</v>
      </c>
      <c r="W87" s="37"/>
      <c r="X87" s="39">
        <f t="shared" si="26"/>
        <v>1</v>
      </c>
      <c r="Y87" s="38">
        <f t="shared" si="27"/>
        <v>0.99</v>
      </c>
      <c r="Z87" s="37"/>
    </row>
    <row r="88" spans="1:26" s="47" customFormat="1" ht="18" customHeight="1" x14ac:dyDescent="0.25">
      <c r="A88" s="10" t="s">
        <v>36</v>
      </c>
      <c r="B88" s="11" t="s">
        <v>141</v>
      </c>
      <c r="C88" s="61" t="s">
        <v>55</v>
      </c>
      <c r="D88" s="61" t="s">
        <v>23</v>
      </c>
      <c r="E88" s="61">
        <v>1</v>
      </c>
      <c r="F88" s="61" t="s">
        <v>29</v>
      </c>
      <c r="G88" s="61">
        <v>1.6</v>
      </c>
      <c r="H88" s="61" t="s">
        <v>24</v>
      </c>
      <c r="I88" s="61" t="s">
        <v>24</v>
      </c>
      <c r="J88" s="62">
        <v>1.7999999999999999E-2</v>
      </c>
      <c r="K88" s="146">
        <v>0</v>
      </c>
      <c r="L88" s="147"/>
      <c r="M88" s="64">
        <f t="shared" si="22"/>
        <v>1.7999999999999999E-2</v>
      </c>
      <c r="N88" s="64">
        <v>0</v>
      </c>
      <c r="O88" s="61">
        <f t="shared" si="23"/>
        <v>1</v>
      </c>
      <c r="P88" s="65">
        <f t="shared" si="24"/>
        <v>0.98199999999999998</v>
      </c>
      <c r="Q88" s="37"/>
      <c r="R88" s="38">
        <v>6.9000000000000006E-2</v>
      </c>
      <c r="S88" s="38">
        <f t="shared" si="28"/>
        <v>8.7000000000000008E-2</v>
      </c>
      <c r="T88" s="37"/>
      <c r="U88" s="37"/>
      <c r="V88" s="38">
        <f t="shared" si="25"/>
        <v>8.7000000000000008E-2</v>
      </c>
      <c r="W88" s="37"/>
      <c r="X88" s="39">
        <f t="shared" si="26"/>
        <v>1</v>
      </c>
      <c r="Y88" s="38">
        <f t="shared" si="27"/>
        <v>0.91300000000000003</v>
      </c>
      <c r="Z88" s="37"/>
    </row>
    <row r="89" spans="1:26" s="47" customFormat="1" ht="18" customHeight="1" x14ac:dyDescent="0.25">
      <c r="A89" s="10" t="s">
        <v>39</v>
      </c>
      <c r="B89" s="11" t="s">
        <v>142</v>
      </c>
      <c r="C89" s="61" t="s">
        <v>103</v>
      </c>
      <c r="D89" s="61" t="s">
        <v>23</v>
      </c>
      <c r="E89" s="61">
        <v>2.5</v>
      </c>
      <c r="F89" s="61" t="s">
        <v>29</v>
      </c>
      <c r="G89" s="61">
        <v>1.6</v>
      </c>
      <c r="H89" s="61" t="s">
        <v>24</v>
      </c>
      <c r="I89" s="61" t="s">
        <v>24</v>
      </c>
      <c r="J89" s="62">
        <v>0.54</v>
      </c>
      <c r="K89" s="146">
        <v>0</v>
      </c>
      <c r="L89" s="147"/>
      <c r="M89" s="64">
        <f t="shared" si="22"/>
        <v>0.54</v>
      </c>
      <c r="N89" s="64">
        <v>0</v>
      </c>
      <c r="O89" s="61">
        <f t="shared" si="23"/>
        <v>1.6</v>
      </c>
      <c r="P89" s="65">
        <f t="shared" si="24"/>
        <v>1.06</v>
      </c>
      <c r="Q89" s="37"/>
      <c r="R89" s="38">
        <v>1.6E-2</v>
      </c>
      <c r="S89" s="38">
        <f t="shared" si="28"/>
        <v>0.55600000000000005</v>
      </c>
      <c r="T89" s="37"/>
      <c r="U89" s="37"/>
      <c r="V89" s="38">
        <f t="shared" si="25"/>
        <v>0.55600000000000005</v>
      </c>
      <c r="W89" s="37"/>
      <c r="X89" s="39">
        <f t="shared" si="26"/>
        <v>1.6</v>
      </c>
      <c r="Y89" s="38">
        <f t="shared" si="27"/>
        <v>1.044</v>
      </c>
      <c r="Z89" s="37"/>
    </row>
    <row r="90" spans="1:26" s="47" customFormat="1" ht="18" customHeight="1" x14ac:dyDescent="0.25">
      <c r="A90" s="10" t="s">
        <v>42</v>
      </c>
      <c r="B90" s="11" t="s">
        <v>143</v>
      </c>
      <c r="C90" s="61" t="s">
        <v>41</v>
      </c>
      <c r="D90" s="61" t="s">
        <v>23</v>
      </c>
      <c r="E90" s="61">
        <v>1.6</v>
      </c>
      <c r="F90" s="61" t="s">
        <v>29</v>
      </c>
      <c r="G90" s="61">
        <v>1.6</v>
      </c>
      <c r="H90" s="61" t="s">
        <v>24</v>
      </c>
      <c r="I90" s="61" t="s">
        <v>24</v>
      </c>
      <c r="J90" s="62">
        <v>6.0999999999999999E-2</v>
      </c>
      <c r="K90" s="146">
        <v>0</v>
      </c>
      <c r="L90" s="147"/>
      <c r="M90" s="64">
        <f t="shared" si="22"/>
        <v>6.0999999999999999E-2</v>
      </c>
      <c r="N90" s="64">
        <v>0</v>
      </c>
      <c r="O90" s="61">
        <f t="shared" si="23"/>
        <v>1.6</v>
      </c>
      <c r="P90" s="65">
        <f t="shared" si="24"/>
        <v>1.5390000000000001</v>
      </c>
      <c r="Q90" s="37"/>
      <c r="R90" s="38">
        <v>4.0000000000000001E-3</v>
      </c>
      <c r="S90" s="38">
        <f t="shared" si="28"/>
        <v>6.5000000000000002E-2</v>
      </c>
      <c r="T90" s="37"/>
      <c r="U90" s="37"/>
      <c r="V90" s="38">
        <f t="shared" si="25"/>
        <v>6.5000000000000002E-2</v>
      </c>
      <c r="W90" s="37"/>
      <c r="X90" s="39">
        <f t="shared" si="26"/>
        <v>1.6</v>
      </c>
      <c r="Y90" s="38">
        <f t="shared" si="27"/>
        <v>1.5350000000000001</v>
      </c>
      <c r="Z90" s="37"/>
    </row>
    <row r="91" spans="1:26" s="47" customFormat="1" ht="18" customHeight="1" x14ac:dyDescent="0.25">
      <c r="A91" s="10" t="s">
        <v>44</v>
      </c>
      <c r="B91" s="11" t="s">
        <v>144</v>
      </c>
      <c r="C91" s="61" t="s">
        <v>35</v>
      </c>
      <c r="D91" s="61" t="s">
        <v>23</v>
      </c>
      <c r="E91" s="61">
        <v>1</v>
      </c>
      <c r="F91" s="61" t="s">
        <v>29</v>
      </c>
      <c r="G91" s="61">
        <v>1</v>
      </c>
      <c r="H91" s="61" t="s">
        <v>24</v>
      </c>
      <c r="I91" s="61" t="s">
        <v>24</v>
      </c>
      <c r="J91" s="62">
        <v>7.0000000000000007E-2</v>
      </c>
      <c r="K91" s="146">
        <v>0</v>
      </c>
      <c r="L91" s="147"/>
      <c r="M91" s="64">
        <f t="shared" si="22"/>
        <v>7.0000000000000007E-2</v>
      </c>
      <c r="N91" s="64">
        <v>0</v>
      </c>
      <c r="O91" s="61">
        <f t="shared" si="23"/>
        <v>1</v>
      </c>
      <c r="P91" s="65">
        <f t="shared" si="24"/>
        <v>0.92999999999999994</v>
      </c>
      <c r="Q91" s="37"/>
      <c r="R91" s="38">
        <v>1.6E-2</v>
      </c>
      <c r="S91" s="38">
        <f t="shared" si="28"/>
        <v>8.6000000000000007E-2</v>
      </c>
      <c r="T91" s="37"/>
      <c r="U91" s="37"/>
      <c r="V91" s="38">
        <f t="shared" si="25"/>
        <v>8.6000000000000007E-2</v>
      </c>
      <c r="W91" s="37"/>
      <c r="X91" s="39">
        <f t="shared" si="26"/>
        <v>1</v>
      </c>
      <c r="Y91" s="38">
        <f t="shared" si="27"/>
        <v>0.91400000000000003</v>
      </c>
      <c r="Z91" s="37"/>
    </row>
    <row r="92" spans="1:26" s="47" customFormat="1" ht="18" customHeight="1" x14ac:dyDescent="0.25">
      <c r="A92" s="10" t="s">
        <v>46</v>
      </c>
      <c r="B92" s="11" t="s">
        <v>145</v>
      </c>
      <c r="C92" s="61" t="s">
        <v>70</v>
      </c>
      <c r="D92" s="61" t="s">
        <v>23</v>
      </c>
      <c r="E92" s="61">
        <v>2.5</v>
      </c>
      <c r="F92" s="61" t="s">
        <v>29</v>
      </c>
      <c r="G92" s="61">
        <v>2.5</v>
      </c>
      <c r="H92" s="61" t="s">
        <v>24</v>
      </c>
      <c r="I92" s="61" t="s">
        <v>24</v>
      </c>
      <c r="J92" s="62">
        <v>0.2</v>
      </c>
      <c r="K92" s="146">
        <v>0</v>
      </c>
      <c r="L92" s="147"/>
      <c r="M92" s="64">
        <f t="shared" si="22"/>
        <v>0.2</v>
      </c>
      <c r="N92" s="64">
        <v>0</v>
      </c>
      <c r="O92" s="61">
        <f t="shared" si="23"/>
        <v>2.5</v>
      </c>
      <c r="P92" s="65">
        <f t="shared" si="24"/>
        <v>2.2999999999999998</v>
      </c>
      <c r="Q92" s="37"/>
      <c r="R92" s="38">
        <v>0.13200000000000001</v>
      </c>
      <c r="S92" s="38">
        <f t="shared" si="28"/>
        <v>0.33200000000000002</v>
      </c>
      <c r="T92" s="37"/>
      <c r="U92" s="37"/>
      <c r="V92" s="38">
        <f t="shared" si="25"/>
        <v>0.33200000000000002</v>
      </c>
      <c r="W92" s="37"/>
      <c r="X92" s="39">
        <f t="shared" si="26"/>
        <v>2.5</v>
      </c>
      <c r="Y92" s="38">
        <f t="shared" si="27"/>
        <v>2.1680000000000001</v>
      </c>
      <c r="Z92" s="37"/>
    </row>
    <row r="93" spans="1:26" s="47" customFormat="1" ht="18" customHeight="1" x14ac:dyDescent="0.25">
      <c r="A93" s="10" t="s">
        <v>48</v>
      </c>
      <c r="B93" s="11" t="s">
        <v>146</v>
      </c>
      <c r="C93" s="61" t="s">
        <v>55</v>
      </c>
      <c r="D93" s="61" t="s">
        <v>23</v>
      </c>
      <c r="E93" s="61">
        <v>1</v>
      </c>
      <c r="F93" s="61" t="s">
        <v>29</v>
      </c>
      <c r="G93" s="61">
        <v>1.6</v>
      </c>
      <c r="H93" s="61" t="s">
        <v>24</v>
      </c>
      <c r="I93" s="61" t="s">
        <v>24</v>
      </c>
      <c r="J93" s="62">
        <v>6.4000000000000001E-2</v>
      </c>
      <c r="K93" s="146">
        <v>0</v>
      </c>
      <c r="L93" s="147"/>
      <c r="M93" s="64">
        <f t="shared" si="22"/>
        <v>6.4000000000000001E-2</v>
      </c>
      <c r="N93" s="64">
        <v>0</v>
      </c>
      <c r="O93" s="61">
        <f t="shared" si="23"/>
        <v>1</v>
      </c>
      <c r="P93" s="65">
        <f t="shared" si="24"/>
        <v>0.93599999999999994</v>
      </c>
      <c r="Q93" s="37"/>
      <c r="R93" s="38">
        <v>4.0000000000000001E-3</v>
      </c>
      <c r="S93" s="38">
        <f t="shared" si="28"/>
        <v>6.8000000000000005E-2</v>
      </c>
      <c r="T93" s="37"/>
      <c r="U93" s="37"/>
      <c r="V93" s="38">
        <f t="shared" si="25"/>
        <v>6.8000000000000005E-2</v>
      </c>
      <c r="W93" s="37"/>
      <c r="X93" s="39">
        <f t="shared" si="26"/>
        <v>1</v>
      </c>
      <c r="Y93" s="38">
        <f t="shared" si="27"/>
        <v>0.93199999999999994</v>
      </c>
      <c r="Z93" s="37"/>
    </row>
    <row r="94" spans="1:26" s="49" customFormat="1" ht="18" customHeight="1" x14ac:dyDescent="0.25">
      <c r="A94" s="48"/>
      <c r="B94" s="42" t="s">
        <v>71</v>
      </c>
      <c r="C94" s="27">
        <v>48.4</v>
      </c>
      <c r="D94" s="131">
        <f>SUM(D86:I93)+E84</f>
        <v>48.400000000000006</v>
      </c>
      <c r="E94" s="131"/>
      <c r="F94" s="131"/>
      <c r="G94" s="131"/>
      <c r="H94" s="131"/>
      <c r="I94" s="131"/>
      <c r="J94" s="28">
        <f>SUM(J86:J93)+J84</f>
        <v>3.0630000000000002</v>
      </c>
      <c r="K94" s="145">
        <f>SUM(K86:L93)+K84</f>
        <v>0</v>
      </c>
      <c r="L94" s="145"/>
      <c r="M94" s="29">
        <f>SUM(M86:M93)+M84</f>
        <v>3.0630000000000002</v>
      </c>
      <c r="N94" s="29">
        <f>SUM(N86:N93)+N84</f>
        <v>0</v>
      </c>
      <c r="O94" s="29">
        <f>SUM(O86:O93)+O84</f>
        <v>26</v>
      </c>
      <c r="P94" s="28">
        <f>SUM(P86:P93)+P84</f>
        <v>22.937000000000001</v>
      </c>
      <c r="Q94" s="50"/>
      <c r="R94" s="78"/>
      <c r="S94" s="50"/>
      <c r="T94" s="50"/>
      <c r="U94" s="50"/>
      <c r="V94" s="50"/>
      <c r="W94" s="50"/>
      <c r="X94" s="50"/>
      <c r="Y94" s="50"/>
      <c r="Z94" s="50"/>
    </row>
    <row r="95" spans="1:26" s="32" customFormat="1" ht="15.75" customHeight="1" x14ac:dyDescent="0.2">
      <c r="A95" s="25"/>
      <c r="B95" s="26" t="s">
        <v>72</v>
      </c>
      <c r="C95" s="27"/>
      <c r="D95" s="131"/>
      <c r="E95" s="131"/>
      <c r="F95" s="131"/>
      <c r="G95" s="131"/>
      <c r="H95" s="131"/>
      <c r="I95" s="131"/>
      <c r="J95" s="28"/>
      <c r="K95" s="28"/>
      <c r="L95" s="28"/>
      <c r="M95" s="28"/>
      <c r="N95" s="28"/>
      <c r="O95" s="28"/>
      <c r="P95" s="28"/>
      <c r="Q95" s="30"/>
      <c r="R95" s="76"/>
      <c r="S95" s="30"/>
      <c r="T95" s="30"/>
      <c r="U95" s="30"/>
      <c r="V95" s="31"/>
      <c r="W95" s="31"/>
      <c r="X95" s="31"/>
      <c r="Y95" s="31"/>
      <c r="Z95" s="31"/>
    </row>
    <row r="96" spans="1:26" ht="18" customHeight="1" x14ac:dyDescent="0.25">
      <c r="A96" s="33"/>
      <c r="B96" s="26" t="s">
        <v>73</v>
      </c>
      <c r="C96" s="34"/>
      <c r="D96" s="133"/>
      <c r="E96" s="133"/>
      <c r="F96" s="133"/>
      <c r="G96" s="133"/>
      <c r="H96" s="133"/>
      <c r="I96" s="133"/>
      <c r="J96" s="33"/>
      <c r="K96" s="134"/>
      <c r="L96" s="134"/>
      <c r="M96" s="33"/>
      <c r="N96" s="33"/>
      <c r="O96" s="33"/>
      <c r="P96" s="28">
        <f>P94</f>
        <v>22.937000000000001</v>
      </c>
      <c r="Q96" s="35"/>
      <c r="R96" s="77"/>
      <c r="S96" s="35"/>
      <c r="T96" s="35"/>
      <c r="U96" s="35"/>
      <c r="V96" s="36"/>
      <c r="W96" s="36"/>
      <c r="X96" s="36"/>
      <c r="Y96" s="36"/>
      <c r="Z96" s="36"/>
    </row>
    <row r="97" spans="1:26" x14ac:dyDescent="0.25">
      <c r="A97" s="135" t="s">
        <v>147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7"/>
      <c r="R97" s="137"/>
      <c r="S97" s="137"/>
      <c r="T97" s="137"/>
      <c r="U97" s="137"/>
      <c r="V97" s="137"/>
      <c r="W97" s="137"/>
      <c r="X97" s="137"/>
      <c r="Y97" s="137"/>
      <c r="Z97" s="138"/>
    </row>
    <row r="98" spans="1:26" x14ac:dyDescent="0.25">
      <c r="A98" s="153" t="s">
        <v>25</v>
      </c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5"/>
      <c r="R98" s="155"/>
      <c r="S98" s="155"/>
      <c r="T98" s="155"/>
      <c r="U98" s="155"/>
      <c r="V98" s="155"/>
      <c r="W98" s="155"/>
      <c r="X98" s="155"/>
      <c r="Y98" s="155"/>
      <c r="Z98" s="156"/>
    </row>
    <row r="99" spans="1:26" x14ac:dyDescent="0.25">
      <c r="A99" s="37" t="s">
        <v>26</v>
      </c>
      <c r="B99" s="11" t="s">
        <v>148</v>
      </c>
      <c r="C99" s="61" t="s">
        <v>76</v>
      </c>
      <c r="D99" s="61" t="s">
        <v>23</v>
      </c>
      <c r="E99" s="61">
        <v>16</v>
      </c>
      <c r="F99" s="61" t="s">
        <v>29</v>
      </c>
      <c r="G99" s="61">
        <v>16</v>
      </c>
      <c r="H99" s="61" t="s">
        <v>24</v>
      </c>
      <c r="I99" s="61" t="s">
        <v>24</v>
      </c>
      <c r="J99" s="62">
        <v>5.68</v>
      </c>
      <c r="K99" s="118">
        <v>0</v>
      </c>
      <c r="L99" s="118"/>
      <c r="M99" s="62">
        <f>J99</f>
        <v>5.68</v>
      </c>
      <c r="N99" s="62">
        <v>0</v>
      </c>
      <c r="O99" s="61">
        <f t="shared" ref="O99:O127" si="29">MIN(D99:I99)</f>
        <v>16</v>
      </c>
      <c r="P99" s="62">
        <f>O99-M99</f>
        <v>10.32</v>
      </c>
      <c r="Q99" s="37"/>
      <c r="R99" s="38">
        <v>2.6030000000000002</v>
      </c>
      <c r="S99" s="38">
        <f>J99+R99</f>
        <v>8.2829999999999995</v>
      </c>
      <c r="T99" s="37"/>
      <c r="U99" s="37"/>
      <c r="V99" s="38">
        <f>S99-T99</f>
        <v>8.2829999999999995</v>
      </c>
      <c r="W99" s="37"/>
      <c r="X99" s="39">
        <f>O99</f>
        <v>16</v>
      </c>
      <c r="Y99" s="38">
        <f>X99-V99</f>
        <v>7.7170000000000005</v>
      </c>
      <c r="Z99" s="37"/>
    </row>
    <row r="100" spans="1:26" x14ac:dyDescent="0.25">
      <c r="A100" s="81" t="s">
        <v>30</v>
      </c>
      <c r="B100" s="82" t="s">
        <v>149</v>
      </c>
      <c r="C100" s="83" t="s">
        <v>76</v>
      </c>
      <c r="D100" s="83" t="s">
        <v>23</v>
      </c>
      <c r="E100" s="83">
        <v>16</v>
      </c>
      <c r="F100" s="83" t="s">
        <v>29</v>
      </c>
      <c r="G100" s="83">
        <v>16</v>
      </c>
      <c r="H100" s="83" t="s">
        <v>24</v>
      </c>
      <c r="I100" s="83" t="s">
        <v>24</v>
      </c>
      <c r="J100" s="85">
        <v>10.1</v>
      </c>
      <c r="K100" s="158">
        <v>0</v>
      </c>
      <c r="L100" s="158"/>
      <c r="M100" s="85">
        <f t="shared" ref="M100:M127" si="30">J100</f>
        <v>10.1</v>
      </c>
      <c r="N100" s="85">
        <v>0</v>
      </c>
      <c r="O100" s="83">
        <f t="shared" si="29"/>
        <v>16</v>
      </c>
      <c r="P100" s="85">
        <f t="shared" ref="P100:P113" si="31">O100-M100</f>
        <v>5.9</v>
      </c>
      <c r="Q100" s="81"/>
      <c r="R100" s="86">
        <v>4.3179999999999996</v>
      </c>
      <c r="S100" s="86">
        <f t="shared" ref="S100:S126" si="32">J100+R100</f>
        <v>14.417999999999999</v>
      </c>
      <c r="T100" s="81"/>
      <c r="U100" s="81"/>
      <c r="V100" s="86">
        <f t="shared" ref="V100:V127" si="33">S100-T100</f>
        <v>14.417999999999999</v>
      </c>
      <c r="W100" s="81"/>
      <c r="X100" s="87">
        <f t="shared" ref="X100:X127" si="34">O100</f>
        <v>16</v>
      </c>
      <c r="Y100" s="86">
        <f t="shared" ref="Y100:Y127" si="35">X100-V100</f>
        <v>1.5820000000000007</v>
      </c>
      <c r="Z100" s="81"/>
    </row>
    <row r="101" spans="1:26" x14ac:dyDescent="0.25">
      <c r="A101" s="44" t="s">
        <v>33</v>
      </c>
      <c r="B101" s="22" t="s">
        <v>150</v>
      </c>
      <c r="C101" s="56" t="s">
        <v>78</v>
      </c>
      <c r="D101" s="56" t="s">
        <v>23</v>
      </c>
      <c r="E101" s="56">
        <v>6.3</v>
      </c>
      <c r="F101" s="56" t="s">
        <v>29</v>
      </c>
      <c r="G101" s="56">
        <v>6.3</v>
      </c>
      <c r="H101" s="56" t="s">
        <v>24</v>
      </c>
      <c r="I101" s="56" t="s">
        <v>24</v>
      </c>
      <c r="J101" s="72">
        <v>5.0999999999999996</v>
      </c>
      <c r="K101" s="126">
        <v>0</v>
      </c>
      <c r="L101" s="126"/>
      <c r="M101" s="72">
        <f t="shared" si="30"/>
        <v>5.0999999999999996</v>
      </c>
      <c r="N101" s="72">
        <v>0</v>
      </c>
      <c r="O101" s="56">
        <f t="shared" si="29"/>
        <v>6.3</v>
      </c>
      <c r="P101" s="72">
        <f t="shared" si="31"/>
        <v>1.2000000000000002</v>
      </c>
      <c r="Q101" s="44"/>
      <c r="R101" s="45">
        <v>2.1720000000000002</v>
      </c>
      <c r="S101" s="45">
        <f t="shared" si="32"/>
        <v>7.2720000000000002</v>
      </c>
      <c r="T101" s="44"/>
      <c r="U101" s="44"/>
      <c r="V101" s="45">
        <f t="shared" si="33"/>
        <v>7.2720000000000002</v>
      </c>
      <c r="W101" s="44"/>
      <c r="X101" s="46">
        <f t="shared" si="34"/>
        <v>6.3</v>
      </c>
      <c r="Y101" s="45">
        <f>X101-V101</f>
        <v>-0.97200000000000042</v>
      </c>
      <c r="Z101" s="44"/>
    </row>
    <row r="102" spans="1:26" x14ac:dyDescent="0.25">
      <c r="A102" s="37" t="s">
        <v>36</v>
      </c>
      <c r="B102" s="11" t="s">
        <v>151</v>
      </c>
      <c r="C102" s="61" t="s">
        <v>76</v>
      </c>
      <c r="D102" s="61" t="s">
        <v>23</v>
      </c>
      <c r="E102" s="61">
        <v>16</v>
      </c>
      <c r="F102" s="61" t="s">
        <v>29</v>
      </c>
      <c r="G102" s="61">
        <v>16</v>
      </c>
      <c r="H102" s="61" t="s">
        <v>24</v>
      </c>
      <c r="I102" s="61" t="s">
        <v>24</v>
      </c>
      <c r="J102" s="62">
        <v>5.73</v>
      </c>
      <c r="K102" s="118">
        <v>0</v>
      </c>
      <c r="L102" s="118"/>
      <c r="M102" s="62">
        <f t="shared" si="30"/>
        <v>5.73</v>
      </c>
      <c r="N102" s="62">
        <v>0</v>
      </c>
      <c r="O102" s="61">
        <f t="shared" si="29"/>
        <v>16</v>
      </c>
      <c r="P102" s="62">
        <f t="shared" si="31"/>
        <v>10.27</v>
      </c>
      <c r="Q102" s="37"/>
      <c r="R102" s="38">
        <v>3.0219999999999998</v>
      </c>
      <c r="S102" s="38">
        <f t="shared" si="32"/>
        <v>8.7520000000000007</v>
      </c>
      <c r="T102" s="37"/>
      <c r="U102" s="37"/>
      <c r="V102" s="38">
        <f t="shared" si="33"/>
        <v>8.7520000000000007</v>
      </c>
      <c r="W102" s="37"/>
      <c r="X102" s="39">
        <f t="shared" si="34"/>
        <v>16</v>
      </c>
      <c r="Y102" s="38">
        <f t="shared" si="35"/>
        <v>7.2479999999999993</v>
      </c>
      <c r="Z102" s="37"/>
    </row>
    <row r="103" spans="1:26" x14ac:dyDescent="0.25">
      <c r="A103" s="44" t="s">
        <v>39</v>
      </c>
      <c r="B103" s="22" t="s">
        <v>152</v>
      </c>
      <c r="C103" s="56" t="s">
        <v>76</v>
      </c>
      <c r="D103" s="56" t="s">
        <v>23</v>
      </c>
      <c r="E103" s="56">
        <v>16</v>
      </c>
      <c r="F103" s="56" t="s">
        <v>29</v>
      </c>
      <c r="G103" s="56">
        <v>16</v>
      </c>
      <c r="H103" s="56" t="s">
        <v>24</v>
      </c>
      <c r="I103" s="56" t="s">
        <v>24</v>
      </c>
      <c r="J103" s="72">
        <v>11.55</v>
      </c>
      <c r="K103" s="126">
        <v>0</v>
      </c>
      <c r="L103" s="126"/>
      <c r="M103" s="72">
        <f t="shared" si="30"/>
        <v>11.55</v>
      </c>
      <c r="N103" s="72">
        <v>0</v>
      </c>
      <c r="O103" s="56">
        <f t="shared" si="29"/>
        <v>16</v>
      </c>
      <c r="P103" s="72">
        <f t="shared" si="31"/>
        <v>4.4499999999999993</v>
      </c>
      <c r="Q103" s="44"/>
      <c r="R103" s="45">
        <v>6.49</v>
      </c>
      <c r="S103" s="45">
        <f t="shared" si="32"/>
        <v>18.04</v>
      </c>
      <c r="T103" s="44"/>
      <c r="U103" s="44"/>
      <c r="V103" s="45">
        <f t="shared" si="33"/>
        <v>18.04</v>
      </c>
      <c r="W103" s="44"/>
      <c r="X103" s="46">
        <f t="shared" si="34"/>
        <v>16</v>
      </c>
      <c r="Y103" s="45">
        <f t="shared" si="35"/>
        <v>-2.0399999999999991</v>
      </c>
      <c r="Z103" s="44"/>
    </row>
    <row r="104" spans="1:26" x14ac:dyDescent="0.25">
      <c r="A104" s="37" t="s">
        <v>42</v>
      </c>
      <c r="B104" s="11" t="s">
        <v>153</v>
      </c>
      <c r="C104" s="61" t="s">
        <v>70</v>
      </c>
      <c r="D104" s="61" t="s">
        <v>23</v>
      </c>
      <c r="E104" s="61">
        <v>2.5</v>
      </c>
      <c r="F104" s="61" t="s">
        <v>29</v>
      </c>
      <c r="G104" s="61">
        <v>2.5</v>
      </c>
      <c r="H104" s="61" t="s">
        <v>24</v>
      </c>
      <c r="I104" s="61" t="s">
        <v>24</v>
      </c>
      <c r="J104" s="62">
        <v>0.63</v>
      </c>
      <c r="K104" s="118">
        <v>0</v>
      </c>
      <c r="L104" s="118"/>
      <c r="M104" s="62">
        <f t="shared" si="30"/>
        <v>0.63</v>
      </c>
      <c r="N104" s="62">
        <v>0</v>
      </c>
      <c r="O104" s="61">
        <f t="shared" si="29"/>
        <v>2.5</v>
      </c>
      <c r="P104" s="62">
        <f t="shared" si="31"/>
        <v>1.87</v>
      </c>
      <c r="Q104" s="37"/>
      <c r="R104" s="38">
        <v>0.624</v>
      </c>
      <c r="S104" s="38">
        <f t="shared" si="32"/>
        <v>1.254</v>
      </c>
      <c r="T104" s="37"/>
      <c r="U104" s="37"/>
      <c r="V104" s="38">
        <f t="shared" si="33"/>
        <v>1.254</v>
      </c>
      <c r="W104" s="37"/>
      <c r="X104" s="39">
        <f t="shared" si="34"/>
        <v>2.5</v>
      </c>
      <c r="Y104" s="38">
        <f t="shared" si="35"/>
        <v>1.246</v>
      </c>
      <c r="Z104" s="37"/>
    </row>
    <row r="105" spans="1:26" x14ac:dyDescent="0.25">
      <c r="A105" s="44" t="s">
        <v>44</v>
      </c>
      <c r="B105" s="22" t="s">
        <v>154</v>
      </c>
      <c r="C105" s="56" t="s">
        <v>32</v>
      </c>
      <c r="D105" s="56" t="s">
        <v>23</v>
      </c>
      <c r="E105" s="56">
        <v>1.6</v>
      </c>
      <c r="F105" s="56" t="s">
        <v>29</v>
      </c>
      <c r="G105" s="56">
        <v>1</v>
      </c>
      <c r="H105" s="56" t="s">
        <v>24</v>
      </c>
      <c r="I105" s="56" t="s">
        <v>24</v>
      </c>
      <c r="J105" s="57">
        <v>0.45</v>
      </c>
      <c r="K105" s="126">
        <v>0</v>
      </c>
      <c r="L105" s="126"/>
      <c r="M105" s="57">
        <f t="shared" si="30"/>
        <v>0.45</v>
      </c>
      <c r="N105" s="57">
        <v>0</v>
      </c>
      <c r="O105" s="56">
        <f t="shared" si="29"/>
        <v>1</v>
      </c>
      <c r="P105" s="57">
        <f t="shared" si="31"/>
        <v>0.55000000000000004</v>
      </c>
      <c r="Q105" s="44"/>
      <c r="R105" s="45">
        <v>2.2599999999999998</v>
      </c>
      <c r="S105" s="45">
        <f t="shared" si="32"/>
        <v>2.71</v>
      </c>
      <c r="T105" s="44"/>
      <c r="U105" s="44"/>
      <c r="V105" s="45">
        <f t="shared" si="33"/>
        <v>2.71</v>
      </c>
      <c r="W105" s="44"/>
      <c r="X105" s="46">
        <f t="shared" si="34"/>
        <v>1</v>
      </c>
      <c r="Y105" s="45">
        <f t="shared" si="35"/>
        <v>-1.71</v>
      </c>
      <c r="Z105" s="44"/>
    </row>
    <row r="106" spans="1:26" x14ac:dyDescent="0.25">
      <c r="A106" s="44" t="s">
        <v>46</v>
      </c>
      <c r="B106" s="22" t="s">
        <v>155</v>
      </c>
      <c r="C106" s="56" t="s">
        <v>156</v>
      </c>
      <c r="D106" s="56" t="s">
        <v>23</v>
      </c>
      <c r="E106" s="56">
        <v>2.5</v>
      </c>
      <c r="F106" s="56" t="s">
        <v>29</v>
      </c>
      <c r="G106" s="56">
        <v>1.8</v>
      </c>
      <c r="H106" s="56" t="s">
        <v>24</v>
      </c>
      <c r="I106" s="56" t="s">
        <v>24</v>
      </c>
      <c r="J106" s="57">
        <v>1.44</v>
      </c>
      <c r="K106" s="126">
        <v>0</v>
      </c>
      <c r="L106" s="126"/>
      <c r="M106" s="57">
        <f t="shared" si="30"/>
        <v>1.44</v>
      </c>
      <c r="N106" s="57">
        <v>0</v>
      </c>
      <c r="O106" s="56">
        <f t="shared" si="29"/>
        <v>1.8</v>
      </c>
      <c r="P106" s="57">
        <f t="shared" si="31"/>
        <v>0.3600000000000001</v>
      </c>
      <c r="Q106" s="44"/>
      <c r="R106" s="45">
        <v>2.0219999999999998</v>
      </c>
      <c r="S106" s="45">
        <f t="shared" si="32"/>
        <v>3.4619999999999997</v>
      </c>
      <c r="T106" s="44"/>
      <c r="U106" s="44"/>
      <c r="V106" s="45">
        <f t="shared" si="33"/>
        <v>3.4619999999999997</v>
      </c>
      <c r="W106" s="44"/>
      <c r="X106" s="46">
        <f t="shared" si="34"/>
        <v>1.8</v>
      </c>
      <c r="Y106" s="45">
        <f t="shared" si="35"/>
        <v>-1.6619999999999997</v>
      </c>
      <c r="Z106" s="44"/>
    </row>
    <row r="107" spans="1:26" x14ac:dyDescent="0.25">
      <c r="A107" s="37" t="s">
        <v>48</v>
      </c>
      <c r="B107" s="11" t="s">
        <v>157</v>
      </c>
      <c r="C107" s="61" t="s">
        <v>78</v>
      </c>
      <c r="D107" s="61" t="s">
        <v>23</v>
      </c>
      <c r="E107" s="61">
        <v>6.3</v>
      </c>
      <c r="F107" s="61" t="s">
        <v>29</v>
      </c>
      <c r="G107" s="61">
        <v>6.3</v>
      </c>
      <c r="H107" s="61" t="s">
        <v>24</v>
      </c>
      <c r="I107" s="61" t="s">
        <v>24</v>
      </c>
      <c r="J107" s="62">
        <v>1.42</v>
      </c>
      <c r="K107" s="118">
        <v>0</v>
      </c>
      <c r="L107" s="118"/>
      <c r="M107" s="62">
        <f t="shared" si="30"/>
        <v>1.42</v>
      </c>
      <c r="N107" s="62">
        <v>0</v>
      </c>
      <c r="O107" s="61">
        <f t="shared" si="29"/>
        <v>6.3</v>
      </c>
      <c r="P107" s="62">
        <f t="shared" si="31"/>
        <v>4.88</v>
      </c>
      <c r="Q107" s="37"/>
      <c r="R107" s="38">
        <v>3.1259999999999999</v>
      </c>
      <c r="S107" s="38">
        <f t="shared" si="32"/>
        <v>4.5459999999999994</v>
      </c>
      <c r="T107" s="37"/>
      <c r="U107" s="37"/>
      <c r="V107" s="38">
        <f t="shared" si="33"/>
        <v>4.5459999999999994</v>
      </c>
      <c r="W107" s="37"/>
      <c r="X107" s="39">
        <f t="shared" si="34"/>
        <v>6.3</v>
      </c>
      <c r="Y107" s="38">
        <f t="shared" si="35"/>
        <v>1.7540000000000004</v>
      </c>
      <c r="Z107" s="37"/>
    </row>
    <row r="108" spans="1:26" x14ac:dyDescent="0.25">
      <c r="A108" s="37" t="s">
        <v>50</v>
      </c>
      <c r="B108" s="11" t="s">
        <v>158</v>
      </c>
      <c r="C108" s="61" t="s">
        <v>159</v>
      </c>
      <c r="D108" s="61" t="s">
        <v>23</v>
      </c>
      <c r="E108" s="61">
        <v>1.8</v>
      </c>
      <c r="F108" s="61" t="s">
        <v>29</v>
      </c>
      <c r="G108" s="61">
        <v>2.5</v>
      </c>
      <c r="H108" s="61" t="s">
        <v>24</v>
      </c>
      <c r="I108" s="61" t="s">
        <v>24</v>
      </c>
      <c r="J108" s="62">
        <v>0.41</v>
      </c>
      <c r="K108" s="118">
        <v>0</v>
      </c>
      <c r="L108" s="118"/>
      <c r="M108" s="62">
        <f t="shared" si="30"/>
        <v>0.41</v>
      </c>
      <c r="N108" s="62">
        <v>0</v>
      </c>
      <c r="O108" s="61">
        <f t="shared" si="29"/>
        <v>1.8</v>
      </c>
      <c r="P108" s="62">
        <f t="shared" si="31"/>
        <v>1.3900000000000001</v>
      </c>
      <c r="Q108" s="37"/>
      <c r="R108" s="38">
        <v>0.55100000000000005</v>
      </c>
      <c r="S108" s="38">
        <f t="shared" si="32"/>
        <v>0.96100000000000008</v>
      </c>
      <c r="T108" s="37"/>
      <c r="U108" s="37"/>
      <c r="V108" s="38">
        <f t="shared" si="33"/>
        <v>0.96100000000000008</v>
      </c>
      <c r="W108" s="37"/>
      <c r="X108" s="39">
        <f t="shared" si="34"/>
        <v>1.8</v>
      </c>
      <c r="Y108" s="38">
        <f t="shared" si="35"/>
        <v>0.83899999999999997</v>
      </c>
      <c r="Z108" s="37"/>
    </row>
    <row r="109" spans="1:26" x14ac:dyDescent="0.25">
      <c r="A109" s="37" t="s">
        <v>53</v>
      </c>
      <c r="B109" s="11" t="s">
        <v>160</v>
      </c>
      <c r="C109" s="61" t="s">
        <v>159</v>
      </c>
      <c r="D109" s="61" t="s">
        <v>23</v>
      </c>
      <c r="E109" s="61">
        <v>1.8</v>
      </c>
      <c r="F109" s="61" t="s">
        <v>29</v>
      </c>
      <c r="G109" s="61">
        <v>2.5</v>
      </c>
      <c r="H109" s="61" t="s">
        <v>24</v>
      </c>
      <c r="I109" s="61" t="s">
        <v>24</v>
      </c>
      <c r="J109" s="62">
        <v>0.36</v>
      </c>
      <c r="K109" s="118">
        <v>0</v>
      </c>
      <c r="L109" s="118"/>
      <c r="M109" s="62">
        <f t="shared" si="30"/>
        <v>0.36</v>
      </c>
      <c r="N109" s="62">
        <v>0</v>
      </c>
      <c r="O109" s="61">
        <f t="shared" si="29"/>
        <v>1.8</v>
      </c>
      <c r="P109" s="62">
        <f t="shared" si="31"/>
        <v>1.44</v>
      </c>
      <c r="Q109" s="37"/>
      <c r="R109" s="38">
        <v>0.94299999999999995</v>
      </c>
      <c r="S109" s="38">
        <f t="shared" si="32"/>
        <v>1.3029999999999999</v>
      </c>
      <c r="T109" s="37"/>
      <c r="U109" s="37"/>
      <c r="V109" s="38">
        <f t="shared" si="33"/>
        <v>1.3029999999999999</v>
      </c>
      <c r="W109" s="37"/>
      <c r="X109" s="39">
        <f t="shared" si="34"/>
        <v>1.8</v>
      </c>
      <c r="Y109" s="38">
        <f t="shared" si="35"/>
        <v>0.49700000000000011</v>
      </c>
      <c r="Z109" s="37"/>
    </row>
    <row r="110" spans="1:26" x14ac:dyDescent="0.25">
      <c r="A110" s="37" t="s">
        <v>56</v>
      </c>
      <c r="B110" s="11" t="s">
        <v>161</v>
      </c>
      <c r="C110" s="61" t="s">
        <v>35</v>
      </c>
      <c r="D110" s="61" t="s">
        <v>23</v>
      </c>
      <c r="E110" s="61">
        <v>1</v>
      </c>
      <c r="F110" s="61" t="s">
        <v>29</v>
      </c>
      <c r="G110" s="61">
        <v>1</v>
      </c>
      <c r="H110" s="61" t="s">
        <v>24</v>
      </c>
      <c r="I110" s="61" t="s">
        <v>24</v>
      </c>
      <c r="J110" s="62">
        <v>0.127</v>
      </c>
      <c r="K110" s="118">
        <v>0</v>
      </c>
      <c r="L110" s="118"/>
      <c r="M110" s="62">
        <f t="shared" si="30"/>
        <v>0.127</v>
      </c>
      <c r="N110" s="62">
        <v>0</v>
      </c>
      <c r="O110" s="61">
        <f t="shared" si="29"/>
        <v>1</v>
      </c>
      <c r="P110" s="62">
        <f t="shared" si="31"/>
        <v>0.873</v>
      </c>
      <c r="Q110" s="37"/>
      <c r="R110" s="38">
        <v>0.44600000000000001</v>
      </c>
      <c r="S110" s="38">
        <f t="shared" si="32"/>
        <v>0.57299999999999995</v>
      </c>
      <c r="T110" s="37"/>
      <c r="U110" s="37"/>
      <c r="V110" s="38">
        <f t="shared" si="33"/>
        <v>0.57299999999999995</v>
      </c>
      <c r="W110" s="37"/>
      <c r="X110" s="39">
        <f t="shared" si="34"/>
        <v>1</v>
      </c>
      <c r="Y110" s="38">
        <f t="shared" si="35"/>
        <v>0.42700000000000005</v>
      </c>
      <c r="Z110" s="37"/>
    </row>
    <row r="111" spans="1:26" x14ac:dyDescent="0.25">
      <c r="A111" s="37" t="s">
        <v>59</v>
      </c>
      <c r="B111" s="11" t="s">
        <v>162</v>
      </c>
      <c r="C111" s="61" t="s">
        <v>70</v>
      </c>
      <c r="D111" s="61" t="s">
        <v>23</v>
      </c>
      <c r="E111" s="61">
        <v>2.5</v>
      </c>
      <c r="F111" s="61" t="s">
        <v>29</v>
      </c>
      <c r="G111" s="61">
        <v>2.5</v>
      </c>
      <c r="H111" s="61" t="s">
        <v>24</v>
      </c>
      <c r="I111" s="61" t="s">
        <v>24</v>
      </c>
      <c r="J111" s="62">
        <v>1.0900000000000001</v>
      </c>
      <c r="K111" s="118">
        <v>0</v>
      </c>
      <c r="L111" s="118"/>
      <c r="M111" s="62">
        <f t="shared" si="30"/>
        <v>1.0900000000000001</v>
      </c>
      <c r="N111" s="62">
        <v>0</v>
      </c>
      <c r="O111" s="61">
        <f t="shared" si="29"/>
        <v>2.5</v>
      </c>
      <c r="P111" s="62">
        <f t="shared" si="31"/>
        <v>1.41</v>
      </c>
      <c r="Q111" s="37"/>
      <c r="R111" s="38">
        <v>0.16400000000000001</v>
      </c>
      <c r="S111" s="38">
        <f t="shared" si="32"/>
        <v>1.254</v>
      </c>
      <c r="T111" s="37"/>
      <c r="U111" s="37"/>
      <c r="V111" s="38">
        <f t="shared" si="33"/>
        <v>1.254</v>
      </c>
      <c r="W111" s="37"/>
      <c r="X111" s="39">
        <f t="shared" si="34"/>
        <v>2.5</v>
      </c>
      <c r="Y111" s="38">
        <f t="shared" si="35"/>
        <v>1.246</v>
      </c>
      <c r="Z111" s="37"/>
    </row>
    <row r="112" spans="1:26" x14ac:dyDescent="0.25">
      <c r="A112" s="44" t="s">
        <v>61</v>
      </c>
      <c r="B112" s="22" t="s">
        <v>163</v>
      </c>
      <c r="C112" s="56" t="s">
        <v>103</v>
      </c>
      <c r="D112" s="56" t="s">
        <v>23</v>
      </c>
      <c r="E112" s="56">
        <v>2.5</v>
      </c>
      <c r="F112" s="56" t="s">
        <v>29</v>
      </c>
      <c r="G112" s="56">
        <v>1.6</v>
      </c>
      <c r="H112" s="56" t="s">
        <v>24</v>
      </c>
      <c r="I112" s="56" t="s">
        <v>24</v>
      </c>
      <c r="J112" s="72">
        <v>0.46</v>
      </c>
      <c r="K112" s="126">
        <v>0</v>
      </c>
      <c r="L112" s="126"/>
      <c r="M112" s="72">
        <f t="shared" si="30"/>
        <v>0.46</v>
      </c>
      <c r="N112" s="72">
        <v>0</v>
      </c>
      <c r="O112" s="56">
        <f t="shared" si="29"/>
        <v>1.6</v>
      </c>
      <c r="P112" s="72">
        <f t="shared" si="31"/>
        <v>1.1400000000000001</v>
      </c>
      <c r="Q112" s="44"/>
      <c r="R112" s="45">
        <v>1.2509999999999999</v>
      </c>
      <c r="S112" s="45">
        <f t="shared" si="32"/>
        <v>1.7109999999999999</v>
      </c>
      <c r="T112" s="44"/>
      <c r="U112" s="44"/>
      <c r="V112" s="45">
        <f t="shared" si="33"/>
        <v>1.7109999999999999</v>
      </c>
      <c r="W112" s="44"/>
      <c r="X112" s="46">
        <f t="shared" si="34"/>
        <v>1.6</v>
      </c>
      <c r="Y112" s="45">
        <f t="shared" si="35"/>
        <v>-0.11099999999999977</v>
      </c>
      <c r="Z112" s="44"/>
    </row>
    <row r="113" spans="1:26" x14ac:dyDescent="0.25">
      <c r="A113" s="44" t="s">
        <v>63</v>
      </c>
      <c r="B113" s="22" t="s">
        <v>164</v>
      </c>
      <c r="C113" s="58" t="s">
        <v>78</v>
      </c>
      <c r="D113" s="58" t="s">
        <v>23</v>
      </c>
      <c r="E113" s="58">
        <v>6.3</v>
      </c>
      <c r="F113" s="58" t="s">
        <v>29</v>
      </c>
      <c r="G113" s="58">
        <v>6.3</v>
      </c>
      <c r="H113" s="58" t="s">
        <v>24</v>
      </c>
      <c r="I113" s="58" t="s">
        <v>24</v>
      </c>
      <c r="J113" s="59">
        <v>7.03</v>
      </c>
      <c r="K113" s="157">
        <v>0</v>
      </c>
      <c r="L113" s="157"/>
      <c r="M113" s="59">
        <f t="shared" si="30"/>
        <v>7.03</v>
      </c>
      <c r="N113" s="59">
        <v>0</v>
      </c>
      <c r="O113" s="58">
        <f t="shared" si="29"/>
        <v>6.3</v>
      </c>
      <c r="P113" s="59">
        <f t="shared" si="31"/>
        <v>-0.73000000000000043</v>
      </c>
      <c r="Q113" s="44"/>
      <c r="R113" s="45">
        <v>11.404999999999999</v>
      </c>
      <c r="S113" s="45">
        <f t="shared" si="32"/>
        <v>18.434999999999999</v>
      </c>
      <c r="T113" s="44"/>
      <c r="U113" s="44"/>
      <c r="V113" s="45">
        <f t="shared" si="33"/>
        <v>18.434999999999999</v>
      </c>
      <c r="W113" s="44"/>
      <c r="X113" s="46">
        <f t="shared" si="34"/>
        <v>6.3</v>
      </c>
      <c r="Y113" s="45">
        <f t="shared" si="35"/>
        <v>-12.134999999999998</v>
      </c>
      <c r="Z113" s="44"/>
    </row>
    <row r="114" spans="1:26" x14ac:dyDescent="0.25">
      <c r="A114" s="37" t="s">
        <v>66</v>
      </c>
      <c r="B114" s="11" t="s">
        <v>165</v>
      </c>
      <c r="C114" s="61" t="s">
        <v>70</v>
      </c>
      <c r="D114" s="61" t="s">
        <v>23</v>
      </c>
      <c r="E114" s="61">
        <v>2.5</v>
      </c>
      <c r="F114" s="61" t="s">
        <v>29</v>
      </c>
      <c r="G114" s="61">
        <v>2.5</v>
      </c>
      <c r="H114" s="61" t="s">
        <v>24</v>
      </c>
      <c r="I114" s="61" t="s">
        <v>24</v>
      </c>
      <c r="J114" s="62">
        <v>0.4</v>
      </c>
      <c r="K114" s="118">
        <v>0</v>
      </c>
      <c r="L114" s="118"/>
      <c r="M114" s="62">
        <f t="shared" si="30"/>
        <v>0.4</v>
      </c>
      <c r="N114" s="62">
        <v>0</v>
      </c>
      <c r="O114" s="61">
        <f t="shared" si="29"/>
        <v>2.5</v>
      </c>
      <c r="P114" s="62">
        <f>O114-M114</f>
        <v>2.1</v>
      </c>
      <c r="Q114" s="37"/>
      <c r="R114" s="38">
        <v>0.04</v>
      </c>
      <c r="S114" s="38">
        <f t="shared" si="32"/>
        <v>0.44</v>
      </c>
      <c r="T114" s="37"/>
      <c r="U114" s="37"/>
      <c r="V114" s="38">
        <f t="shared" si="33"/>
        <v>0.44</v>
      </c>
      <c r="W114" s="37"/>
      <c r="X114" s="39">
        <f t="shared" si="34"/>
        <v>2.5</v>
      </c>
      <c r="Y114" s="38">
        <f t="shared" si="35"/>
        <v>2.06</v>
      </c>
      <c r="Z114" s="37"/>
    </row>
    <row r="115" spans="1:26" x14ac:dyDescent="0.25">
      <c r="A115" s="44" t="s">
        <v>68</v>
      </c>
      <c r="B115" s="22" t="s">
        <v>166</v>
      </c>
      <c r="C115" s="58" t="s">
        <v>65</v>
      </c>
      <c r="D115" s="58" t="s">
        <v>23</v>
      </c>
      <c r="E115" s="58">
        <v>4</v>
      </c>
      <c r="F115" s="58" t="s">
        <v>29</v>
      </c>
      <c r="G115" s="58">
        <v>4</v>
      </c>
      <c r="H115" s="58" t="s">
        <v>24</v>
      </c>
      <c r="I115" s="58" t="s">
        <v>24</v>
      </c>
      <c r="J115" s="59">
        <v>2.9</v>
      </c>
      <c r="K115" s="157">
        <v>0</v>
      </c>
      <c r="L115" s="157"/>
      <c r="M115" s="59">
        <f t="shared" si="30"/>
        <v>2.9</v>
      </c>
      <c r="N115" s="59">
        <v>0</v>
      </c>
      <c r="O115" s="58">
        <f t="shared" si="29"/>
        <v>4</v>
      </c>
      <c r="P115" s="59">
        <f t="shared" ref="P115:P126" si="36">O115-M115</f>
        <v>1.1000000000000001</v>
      </c>
      <c r="Q115" s="44"/>
      <c r="R115" s="45">
        <v>10.635999999999999</v>
      </c>
      <c r="S115" s="45">
        <f t="shared" si="32"/>
        <v>13.536</v>
      </c>
      <c r="T115" s="44"/>
      <c r="U115" s="44"/>
      <c r="V115" s="45">
        <f t="shared" si="33"/>
        <v>13.536</v>
      </c>
      <c r="W115" s="44"/>
      <c r="X115" s="46">
        <f t="shared" si="34"/>
        <v>4</v>
      </c>
      <c r="Y115" s="45">
        <f t="shared" si="35"/>
        <v>-9.5359999999999996</v>
      </c>
      <c r="Z115" s="44"/>
    </row>
    <row r="116" spans="1:26" x14ac:dyDescent="0.25">
      <c r="A116" s="37" t="s">
        <v>21</v>
      </c>
      <c r="B116" s="11" t="s">
        <v>167</v>
      </c>
      <c r="C116" s="61" t="s">
        <v>41</v>
      </c>
      <c r="D116" s="61" t="s">
        <v>23</v>
      </c>
      <c r="E116" s="61">
        <v>1.6</v>
      </c>
      <c r="F116" s="61" t="s">
        <v>29</v>
      </c>
      <c r="G116" s="61">
        <v>1.6</v>
      </c>
      <c r="H116" s="61" t="s">
        <v>24</v>
      </c>
      <c r="I116" s="61" t="s">
        <v>24</v>
      </c>
      <c r="J116" s="62">
        <v>0.16</v>
      </c>
      <c r="K116" s="118">
        <v>0</v>
      </c>
      <c r="L116" s="118"/>
      <c r="M116" s="62">
        <f t="shared" si="30"/>
        <v>0.16</v>
      </c>
      <c r="N116" s="62">
        <v>0</v>
      </c>
      <c r="O116" s="61">
        <f t="shared" si="29"/>
        <v>1.6</v>
      </c>
      <c r="P116" s="62">
        <f t="shared" si="36"/>
        <v>1.4400000000000002</v>
      </c>
      <c r="Q116" s="37"/>
      <c r="R116" s="38">
        <v>0.06</v>
      </c>
      <c r="S116" s="38">
        <f t="shared" si="32"/>
        <v>0.22</v>
      </c>
      <c r="T116" s="37"/>
      <c r="U116" s="37"/>
      <c r="V116" s="38">
        <f t="shared" si="33"/>
        <v>0.22</v>
      </c>
      <c r="W116" s="37"/>
      <c r="X116" s="39">
        <f t="shared" si="34"/>
        <v>1.6</v>
      </c>
      <c r="Y116" s="38">
        <f t="shared" si="35"/>
        <v>1.3800000000000001</v>
      </c>
      <c r="Z116" s="37"/>
    </row>
    <row r="117" spans="1:26" x14ac:dyDescent="0.25">
      <c r="A117" s="37" t="s">
        <v>104</v>
      </c>
      <c r="B117" s="11" t="s">
        <v>168</v>
      </c>
      <c r="C117" s="61" t="s">
        <v>41</v>
      </c>
      <c r="D117" s="61" t="s">
        <v>23</v>
      </c>
      <c r="E117" s="61">
        <v>1.6</v>
      </c>
      <c r="F117" s="61" t="s">
        <v>29</v>
      </c>
      <c r="G117" s="61">
        <v>1.6</v>
      </c>
      <c r="H117" s="61" t="s">
        <v>24</v>
      </c>
      <c r="I117" s="61" t="s">
        <v>24</v>
      </c>
      <c r="J117" s="62">
        <v>0.89</v>
      </c>
      <c r="K117" s="118">
        <v>0</v>
      </c>
      <c r="L117" s="118"/>
      <c r="M117" s="62">
        <f t="shared" si="30"/>
        <v>0.89</v>
      </c>
      <c r="N117" s="62">
        <v>0</v>
      </c>
      <c r="O117" s="61">
        <f t="shared" si="29"/>
        <v>1.6</v>
      </c>
      <c r="P117" s="62">
        <f t="shared" si="36"/>
        <v>0.71000000000000008</v>
      </c>
      <c r="Q117" s="37"/>
      <c r="R117" s="38">
        <v>0.40300000000000002</v>
      </c>
      <c r="S117" s="38">
        <f t="shared" si="32"/>
        <v>1.2930000000000001</v>
      </c>
      <c r="T117" s="37"/>
      <c r="U117" s="37"/>
      <c r="V117" s="38">
        <f t="shared" si="33"/>
        <v>1.2930000000000001</v>
      </c>
      <c r="W117" s="37"/>
      <c r="X117" s="39">
        <f t="shared" si="34"/>
        <v>1.6</v>
      </c>
      <c r="Y117" s="38">
        <f t="shared" si="35"/>
        <v>0.30699999999999994</v>
      </c>
      <c r="Z117" s="37"/>
    </row>
    <row r="118" spans="1:26" x14ac:dyDescent="0.25">
      <c r="A118" s="37" t="s">
        <v>106</v>
      </c>
      <c r="B118" s="11" t="s">
        <v>169</v>
      </c>
      <c r="C118" s="61" t="s">
        <v>38</v>
      </c>
      <c r="D118" s="61" t="s">
        <v>23</v>
      </c>
      <c r="E118" s="61">
        <v>1.6</v>
      </c>
      <c r="F118" s="61" t="s">
        <v>29</v>
      </c>
      <c r="G118" s="61">
        <v>2.5</v>
      </c>
      <c r="H118" s="61" t="s">
        <v>24</v>
      </c>
      <c r="I118" s="61" t="s">
        <v>24</v>
      </c>
      <c r="J118" s="62">
        <v>0.54</v>
      </c>
      <c r="K118" s="118">
        <v>0</v>
      </c>
      <c r="L118" s="118"/>
      <c r="M118" s="62">
        <f t="shared" si="30"/>
        <v>0.54</v>
      </c>
      <c r="N118" s="62">
        <v>0</v>
      </c>
      <c r="O118" s="61">
        <f t="shared" si="29"/>
        <v>1.6</v>
      </c>
      <c r="P118" s="62">
        <f t="shared" si="36"/>
        <v>1.06</v>
      </c>
      <c r="Q118" s="37"/>
      <c r="R118" s="38">
        <v>0.434</v>
      </c>
      <c r="S118" s="38">
        <f t="shared" si="32"/>
        <v>0.97399999999999998</v>
      </c>
      <c r="T118" s="37"/>
      <c r="U118" s="37"/>
      <c r="V118" s="38">
        <f t="shared" si="33"/>
        <v>0.97399999999999998</v>
      </c>
      <c r="W118" s="37"/>
      <c r="X118" s="39">
        <f t="shared" si="34"/>
        <v>1.6</v>
      </c>
      <c r="Y118" s="38">
        <f t="shared" si="35"/>
        <v>0.62600000000000011</v>
      </c>
      <c r="Z118" s="37"/>
    </row>
    <row r="119" spans="1:26" x14ac:dyDescent="0.25">
      <c r="A119" s="37" t="s">
        <v>108</v>
      </c>
      <c r="B119" s="11" t="s">
        <v>170</v>
      </c>
      <c r="C119" s="61" t="s">
        <v>78</v>
      </c>
      <c r="D119" s="61" t="s">
        <v>23</v>
      </c>
      <c r="E119" s="61">
        <v>6.3</v>
      </c>
      <c r="F119" s="61" t="s">
        <v>29</v>
      </c>
      <c r="G119" s="61">
        <v>6.3</v>
      </c>
      <c r="H119" s="61" t="s">
        <v>24</v>
      </c>
      <c r="I119" s="61" t="s">
        <v>24</v>
      </c>
      <c r="J119" s="62">
        <v>1.1399999999999999</v>
      </c>
      <c r="K119" s="118">
        <v>0</v>
      </c>
      <c r="L119" s="118"/>
      <c r="M119" s="62">
        <f t="shared" si="30"/>
        <v>1.1399999999999999</v>
      </c>
      <c r="N119" s="62">
        <v>0</v>
      </c>
      <c r="O119" s="61">
        <f t="shared" si="29"/>
        <v>6.3</v>
      </c>
      <c r="P119" s="62">
        <f t="shared" si="36"/>
        <v>5.16</v>
      </c>
      <c r="Q119" s="37"/>
      <c r="R119" s="38">
        <v>4.1159999999999997</v>
      </c>
      <c r="S119" s="38">
        <f t="shared" si="32"/>
        <v>5.2559999999999993</v>
      </c>
      <c r="T119" s="37"/>
      <c r="U119" s="37"/>
      <c r="V119" s="38">
        <f t="shared" si="33"/>
        <v>5.2559999999999993</v>
      </c>
      <c r="W119" s="37"/>
      <c r="X119" s="39">
        <f t="shared" si="34"/>
        <v>6.3</v>
      </c>
      <c r="Y119" s="38">
        <f t="shared" si="35"/>
        <v>1.0440000000000005</v>
      </c>
      <c r="Z119" s="37"/>
    </row>
    <row r="120" spans="1:26" x14ac:dyDescent="0.25">
      <c r="A120" s="44" t="s">
        <v>110</v>
      </c>
      <c r="B120" s="22" t="s">
        <v>171</v>
      </c>
      <c r="C120" s="56" t="s">
        <v>172</v>
      </c>
      <c r="D120" s="56" t="s">
        <v>23</v>
      </c>
      <c r="E120" s="56">
        <v>4</v>
      </c>
      <c r="F120" s="56" t="s">
        <v>29</v>
      </c>
      <c r="G120" s="56">
        <v>4</v>
      </c>
      <c r="H120" s="56" t="s">
        <v>85</v>
      </c>
      <c r="I120" s="56">
        <v>4</v>
      </c>
      <c r="J120" s="57">
        <v>2.9</v>
      </c>
      <c r="K120" s="126">
        <v>0</v>
      </c>
      <c r="L120" s="126"/>
      <c r="M120" s="57">
        <f t="shared" si="30"/>
        <v>2.9</v>
      </c>
      <c r="N120" s="57">
        <v>0</v>
      </c>
      <c r="O120" s="56">
        <f t="shared" si="29"/>
        <v>4</v>
      </c>
      <c r="P120" s="57">
        <f t="shared" si="36"/>
        <v>1.1000000000000001</v>
      </c>
      <c r="Q120" s="44"/>
      <c r="R120" s="45">
        <v>3.6269999999999998</v>
      </c>
      <c r="S120" s="45">
        <f t="shared" si="32"/>
        <v>6.5269999999999992</v>
      </c>
      <c r="T120" s="44"/>
      <c r="U120" s="44"/>
      <c r="V120" s="45">
        <f t="shared" si="33"/>
        <v>6.5269999999999992</v>
      </c>
      <c r="W120" s="44"/>
      <c r="X120" s="46">
        <f t="shared" si="34"/>
        <v>4</v>
      </c>
      <c r="Y120" s="45">
        <f t="shared" si="35"/>
        <v>-2.5269999999999992</v>
      </c>
      <c r="Z120" s="44"/>
    </row>
    <row r="121" spans="1:26" x14ac:dyDescent="0.25">
      <c r="A121" s="37" t="s">
        <v>112</v>
      </c>
      <c r="B121" s="11" t="s">
        <v>173</v>
      </c>
      <c r="C121" s="61" t="s">
        <v>38</v>
      </c>
      <c r="D121" s="61" t="s">
        <v>23</v>
      </c>
      <c r="E121" s="61">
        <v>1.6</v>
      </c>
      <c r="F121" s="61" t="s">
        <v>29</v>
      </c>
      <c r="G121" s="61">
        <v>2.5</v>
      </c>
      <c r="H121" s="61" t="s">
        <v>24</v>
      </c>
      <c r="I121" s="61" t="s">
        <v>24</v>
      </c>
      <c r="J121" s="62">
        <v>0.81</v>
      </c>
      <c r="K121" s="118">
        <v>0</v>
      </c>
      <c r="L121" s="118"/>
      <c r="M121" s="62">
        <f t="shared" si="30"/>
        <v>0.81</v>
      </c>
      <c r="N121" s="62">
        <v>0</v>
      </c>
      <c r="O121" s="61">
        <f t="shared" si="29"/>
        <v>1.6</v>
      </c>
      <c r="P121" s="62">
        <f t="shared" si="36"/>
        <v>0.79</v>
      </c>
      <c r="Q121" s="37"/>
      <c r="R121" s="38">
        <v>3.4000000000000002E-2</v>
      </c>
      <c r="S121" s="38">
        <f t="shared" si="32"/>
        <v>0.84400000000000008</v>
      </c>
      <c r="T121" s="37"/>
      <c r="U121" s="37"/>
      <c r="V121" s="38">
        <f t="shared" si="33"/>
        <v>0.84400000000000008</v>
      </c>
      <c r="W121" s="37"/>
      <c r="X121" s="39">
        <f t="shared" si="34"/>
        <v>1.6</v>
      </c>
      <c r="Y121" s="38">
        <f t="shared" si="35"/>
        <v>0.75600000000000001</v>
      </c>
      <c r="Z121" s="37"/>
    </row>
    <row r="122" spans="1:26" x14ac:dyDescent="0.25">
      <c r="A122" s="37" t="s">
        <v>174</v>
      </c>
      <c r="B122" s="11" t="s">
        <v>175</v>
      </c>
      <c r="C122" s="61" t="s">
        <v>176</v>
      </c>
      <c r="D122" s="61" t="s">
        <v>23</v>
      </c>
      <c r="E122" s="61">
        <v>25</v>
      </c>
      <c r="F122" s="61" t="s">
        <v>29</v>
      </c>
      <c r="G122" s="61">
        <v>25</v>
      </c>
      <c r="H122" s="61" t="s">
        <v>24</v>
      </c>
      <c r="I122" s="61" t="s">
        <v>24</v>
      </c>
      <c r="J122" s="62">
        <v>7.3</v>
      </c>
      <c r="K122" s="118">
        <v>0</v>
      </c>
      <c r="L122" s="118"/>
      <c r="M122" s="62">
        <f t="shared" si="30"/>
        <v>7.3</v>
      </c>
      <c r="N122" s="62">
        <v>0</v>
      </c>
      <c r="O122" s="61">
        <f t="shared" si="29"/>
        <v>25</v>
      </c>
      <c r="P122" s="62">
        <f t="shared" si="36"/>
        <v>17.7</v>
      </c>
      <c r="Q122" s="37"/>
      <c r="R122" s="38">
        <v>5.7329999999999997</v>
      </c>
      <c r="S122" s="38">
        <f t="shared" si="32"/>
        <v>13.032999999999999</v>
      </c>
      <c r="T122" s="37"/>
      <c r="U122" s="37"/>
      <c r="V122" s="38">
        <f t="shared" si="33"/>
        <v>13.032999999999999</v>
      </c>
      <c r="W122" s="37"/>
      <c r="X122" s="39">
        <f t="shared" si="34"/>
        <v>25</v>
      </c>
      <c r="Y122" s="38">
        <f t="shared" si="35"/>
        <v>11.967000000000001</v>
      </c>
      <c r="Z122" s="37"/>
    </row>
    <row r="123" spans="1:26" x14ac:dyDescent="0.25">
      <c r="A123" s="37" t="s">
        <v>177</v>
      </c>
      <c r="B123" s="11" t="s">
        <v>178</v>
      </c>
      <c r="C123" s="61" t="s">
        <v>179</v>
      </c>
      <c r="D123" s="61" t="s">
        <v>23</v>
      </c>
      <c r="E123" s="61">
        <v>40</v>
      </c>
      <c r="F123" s="61" t="s">
        <v>29</v>
      </c>
      <c r="G123" s="61">
        <v>40</v>
      </c>
      <c r="H123" s="61" t="s">
        <v>24</v>
      </c>
      <c r="I123" s="61" t="s">
        <v>24</v>
      </c>
      <c r="J123" s="62">
        <v>0</v>
      </c>
      <c r="K123" s="118">
        <v>0</v>
      </c>
      <c r="L123" s="118"/>
      <c r="M123" s="62">
        <f t="shared" si="30"/>
        <v>0</v>
      </c>
      <c r="N123" s="62">
        <v>0</v>
      </c>
      <c r="O123" s="61">
        <f t="shared" si="29"/>
        <v>40</v>
      </c>
      <c r="P123" s="62">
        <f t="shared" si="36"/>
        <v>40</v>
      </c>
      <c r="Q123" s="37"/>
      <c r="R123" s="38">
        <v>23.678000000000001</v>
      </c>
      <c r="S123" s="38">
        <f t="shared" si="32"/>
        <v>23.678000000000001</v>
      </c>
      <c r="T123" s="37"/>
      <c r="U123" s="37"/>
      <c r="V123" s="38">
        <f t="shared" si="33"/>
        <v>23.678000000000001</v>
      </c>
      <c r="W123" s="37"/>
      <c r="X123" s="39">
        <f t="shared" si="34"/>
        <v>40</v>
      </c>
      <c r="Y123" s="38">
        <f t="shared" si="35"/>
        <v>16.321999999999999</v>
      </c>
      <c r="Z123" s="37"/>
    </row>
    <row r="124" spans="1:26" x14ac:dyDescent="0.25">
      <c r="A124" s="37" t="s">
        <v>180</v>
      </c>
      <c r="B124" s="11" t="s">
        <v>181</v>
      </c>
      <c r="C124" s="61" t="s">
        <v>182</v>
      </c>
      <c r="D124" s="61" t="s">
        <v>23</v>
      </c>
      <c r="E124" s="61">
        <v>63</v>
      </c>
      <c r="F124" s="61" t="s">
        <v>29</v>
      </c>
      <c r="G124" s="61">
        <v>63</v>
      </c>
      <c r="H124" s="61" t="s">
        <v>24</v>
      </c>
      <c r="I124" s="61" t="s">
        <v>24</v>
      </c>
      <c r="J124" s="62">
        <v>38.020000000000003</v>
      </c>
      <c r="K124" s="118">
        <v>0</v>
      </c>
      <c r="L124" s="118"/>
      <c r="M124" s="62">
        <f t="shared" si="30"/>
        <v>38.020000000000003</v>
      </c>
      <c r="N124" s="62">
        <v>0</v>
      </c>
      <c r="O124" s="61">
        <f t="shared" si="29"/>
        <v>63</v>
      </c>
      <c r="P124" s="62">
        <f t="shared" si="36"/>
        <v>24.979999999999997</v>
      </c>
      <c r="Q124" s="37"/>
      <c r="R124" s="38">
        <v>0.89300000000000002</v>
      </c>
      <c r="S124" s="38">
        <f t="shared" si="32"/>
        <v>38.913000000000004</v>
      </c>
      <c r="T124" s="37"/>
      <c r="U124" s="37"/>
      <c r="V124" s="38">
        <f t="shared" si="33"/>
        <v>38.913000000000004</v>
      </c>
      <c r="W124" s="37"/>
      <c r="X124" s="39">
        <f t="shared" si="34"/>
        <v>63</v>
      </c>
      <c r="Y124" s="38">
        <f t="shared" si="35"/>
        <v>24.086999999999996</v>
      </c>
      <c r="Z124" s="37"/>
    </row>
    <row r="125" spans="1:26" x14ac:dyDescent="0.25">
      <c r="A125" s="37" t="s">
        <v>183</v>
      </c>
      <c r="B125" s="11" t="s">
        <v>184</v>
      </c>
      <c r="C125" s="61" t="s">
        <v>179</v>
      </c>
      <c r="D125" s="61" t="s">
        <v>23</v>
      </c>
      <c r="E125" s="61">
        <v>40</v>
      </c>
      <c r="F125" s="61" t="s">
        <v>29</v>
      </c>
      <c r="G125" s="61">
        <v>40</v>
      </c>
      <c r="H125" s="61" t="s">
        <v>24</v>
      </c>
      <c r="I125" s="61" t="s">
        <v>24</v>
      </c>
      <c r="J125" s="62">
        <v>4.5999999999999996</v>
      </c>
      <c r="K125" s="118">
        <v>0</v>
      </c>
      <c r="L125" s="118"/>
      <c r="M125" s="62">
        <f t="shared" si="30"/>
        <v>4.5999999999999996</v>
      </c>
      <c r="N125" s="62">
        <v>0</v>
      </c>
      <c r="O125" s="61">
        <f t="shared" si="29"/>
        <v>40</v>
      </c>
      <c r="P125" s="62">
        <f t="shared" si="36"/>
        <v>35.4</v>
      </c>
      <c r="Q125" s="37"/>
      <c r="R125" s="38">
        <v>3.9350000000000001</v>
      </c>
      <c r="S125" s="38">
        <f t="shared" si="32"/>
        <v>8.5350000000000001</v>
      </c>
      <c r="T125" s="37"/>
      <c r="U125" s="37"/>
      <c r="V125" s="38">
        <f t="shared" si="33"/>
        <v>8.5350000000000001</v>
      </c>
      <c r="W125" s="37"/>
      <c r="X125" s="39">
        <f t="shared" si="34"/>
        <v>40</v>
      </c>
      <c r="Y125" s="38">
        <f t="shared" si="35"/>
        <v>31.465</v>
      </c>
      <c r="Z125" s="37"/>
    </row>
    <row r="126" spans="1:26" x14ac:dyDescent="0.25">
      <c r="A126" s="44" t="s">
        <v>185</v>
      </c>
      <c r="B126" s="22" t="s">
        <v>186</v>
      </c>
      <c r="C126" s="56" t="s">
        <v>179</v>
      </c>
      <c r="D126" s="56" t="s">
        <v>23</v>
      </c>
      <c r="E126" s="56">
        <v>40</v>
      </c>
      <c r="F126" s="56" t="s">
        <v>29</v>
      </c>
      <c r="G126" s="56">
        <v>40</v>
      </c>
      <c r="H126" s="56" t="s">
        <v>24</v>
      </c>
      <c r="I126" s="56" t="s">
        <v>24</v>
      </c>
      <c r="J126" s="57">
        <v>17.850000000000001</v>
      </c>
      <c r="K126" s="126">
        <v>0</v>
      </c>
      <c r="L126" s="126"/>
      <c r="M126" s="57">
        <f t="shared" si="30"/>
        <v>17.850000000000001</v>
      </c>
      <c r="N126" s="57">
        <v>0</v>
      </c>
      <c r="O126" s="56">
        <f t="shared" si="29"/>
        <v>40</v>
      </c>
      <c r="P126" s="57">
        <f t="shared" si="36"/>
        <v>22.15</v>
      </c>
      <c r="Q126" s="44"/>
      <c r="R126" s="45">
        <v>28.826000000000001</v>
      </c>
      <c r="S126" s="45">
        <f t="shared" si="32"/>
        <v>46.676000000000002</v>
      </c>
      <c r="T126" s="44"/>
      <c r="U126" s="44"/>
      <c r="V126" s="45">
        <f>S126-T126</f>
        <v>46.676000000000002</v>
      </c>
      <c r="W126" s="44"/>
      <c r="X126" s="46">
        <f t="shared" si="34"/>
        <v>40</v>
      </c>
      <c r="Y126" s="45">
        <f t="shared" si="35"/>
        <v>-6.6760000000000019</v>
      </c>
      <c r="Z126" s="44"/>
    </row>
    <row r="127" spans="1:26" x14ac:dyDescent="0.25">
      <c r="A127" s="81" t="s">
        <v>187</v>
      </c>
      <c r="B127" s="82" t="s">
        <v>188</v>
      </c>
      <c r="C127" s="83"/>
      <c r="D127" s="83" t="s">
        <v>29</v>
      </c>
      <c r="E127" s="83">
        <v>40</v>
      </c>
      <c r="F127" s="83" t="s">
        <v>29</v>
      </c>
      <c r="G127" s="83">
        <v>40</v>
      </c>
      <c r="H127" s="83" t="s">
        <v>24</v>
      </c>
      <c r="I127" s="83" t="s">
        <v>24</v>
      </c>
      <c r="J127" s="84">
        <v>1.76</v>
      </c>
      <c r="K127" s="158">
        <v>0</v>
      </c>
      <c r="L127" s="158"/>
      <c r="M127" s="84">
        <f t="shared" si="30"/>
        <v>1.76</v>
      </c>
      <c r="N127" s="84">
        <v>0</v>
      </c>
      <c r="O127" s="83">
        <f t="shared" si="29"/>
        <v>40</v>
      </c>
      <c r="P127" s="84">
        <f>O127-M127</f>
        <v>38.24</v>
      </c>
      <c r="Q127" s="81"/>
      <c r="R127" s="86">
        <v>38.987000000000002</v>
      </c>
      <c r="S127" s="86">
        <f>J127+R127</f>
        <v>40.747</v>
      </c>
      <c r="T127" s="81"/>
      <c r="U127" s="81"/>
      <c r="V127" s="86">
        <f t="shared" si="33"/>
        <v>40.747</v>
      </c>
      <c r="W127" s="81"/>
      <c r="X127" s="87">
        <f t="shared" si="34"/>
        <v>40</v>
      </c>
      <c r="Y127" s="86">
        <f t="shared" si="35"/>
        <v>-0.74699999999999989</v>
      </c>
      <c r="Z127" s="81"/>
    </row>
    <row r="128" spans="1:26" x14ac:dyDescent="0.25">
      <c r="A128" s="48"/>
      <c r="B128" s="42" t="s">
        <v>71</v>
      </c>
      <c r="C128" s="27">
        <v>651.29999999999995</v>
      </c>
      <c r="D128" s="131">
        <f>SUM(D99:I127)</f>
        <v>745.6</v>
      </c>
      <c r="E128" s="131"/>
      <c r="F128" s="131"/>
      <c r="G128" s="131"/>
      <c r="H128" s="131"/>
      <c r="I128" s="131"/>
      <c r="J128" s="28">
        <f>SUM(J99:J127)</f>
        <v>130.84699999999998</v>
      </c>
      <c r="K128" s="145">
        <v>0</v>
      </c>
      <c r="L128" s="145"/>
      <c r="M128" s="28">
        <f>SUM(M99:M127)</f>
        <v>130.84699999999998</v>
      </c>
      <c r="N128" s="28">
        <f>SUM(N114:N121)</f>
        <v>0</v>
      </c>
      <c r="O128" s="29">
        <f>SUM(O99:O126)</f>
        <v>328.09999999999997</v>
      </c>
      <c r="P128" s="28">
        <f>SUM(P99:P127)</f>
        <v>237.25300000000001</v>
      </c>
      <c r="Q128" s="36"/>
      <c r="R128" s="79"/>
      <c r="S128" s="36"/>
      <c r="T128" s="36"/>
      <c r="U128" s="36"/>
      <c r="V128" s="36"/>
      <c r="W128" s="36"/>
      <c r="X128" s="36"/>
      <c r="Y128" s="36"/>
      <c r="Z128" s="36"/>
    </row>
    <row r="129" spans="1:26" x14ac:dyDescent="0.25">
      <c r="A129" s="25"/>
      <c r="B129" s="26" t="s">
        <v>72</v>
      </c>
      <c r="C129" s="27"/>
      <c r="D129" s="131"/>
      <c r="E129" s="131"/>
      <c r="F129" s="131"/>
      <c r="G129" s="131"/>
      <c r="H129" s="131"/>
      <c r="I129" s="131"/>
      <c r="J129" s="28"/>
      <c r="K129" s="28"/>
      <c r="L129" s="28"/>
      <c r="M129" s="28"/>
      <c r="N129" s="28"/>
      <c r="O129" s="28"/>
      <c r="P129" s="28">
        <f>P113+P115</f>
        <v>0.36999999999999966</v>
      </c>
      <c r="Q129" s="36"/>
      <c r="R129" s="79"/>
      <c r="S129" s="36"/>
      <c r="T129" s="36"/>
      <c r="U129" s="36"/>
      <c r="V129" s="36"/>
      <c r="W129" s="36"/>
      <c r="X129" s="36"/>
      <c r="Y129" s="36"/>
      <c r="Z129" s="36"/>
    </row>
    <row r="130" spans="1:26" x14ac:dyDescent="0.25">
      <c r="A130" s="33"/>
      <c r="B130" s="26" t="s">
        <v>73</v>
      </c>
      <c r="C130" s="34"/>
      <c r="D130" s="133"/>
      <c r="E130" s="133"/>
      <c r="F130" s="133"/>
      <c r="G130" s="133"/>
      <c r="H130" s="133"/>
      <c r="I130" s="133"/>
      <c r="J130" s="33"/>
      <c r="K130" s="134"/>
      <c r="L130" s="134"/>
      <c r="M130" s="33"/>
      <c r="N130" s="33"/>
      <c r="O130" s="33"/>
      <c r="P130" s="28">
        <f>SUM(P99:P112,P114,P116:P127)</f>
        <v>236.88300000000001</v>
      </c>
      <c r="Q130" s="36"/>
      <c r="R130" s="79"/>
      <c r="S130" s="36"/>
      <c r="T130" s="36"/>
      <c r="U130" s="36"/>
      <c r="V130" s="36"/>
      <c r="W130" s="36"/>
      <c r="X130" s="36"/>
      <c r="Y130" s="36"/>
      <c r="Z130" s="36"/>
    </row>
    <row r="131" spans="1:26" x14ac:dyDescent="0.25">
      <c r="A131" s="135" t="s">
        <v>189</v>
      </c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7"/>
      <c r="R131" s="137"/>
      <c r="S131" s="137"/>
      <c r="T131" s="137"/>
      <c r="U131" s="137"/>
      <c r="V131" s="137"/>
      <c r="W131" s="137"/>
      <c r="X131" s="137"/>
      <c r="Y131" s="137"/>
      <c r="Z131" s="138"/>
    </row>
    <row r="132" spans="1:26" x14ac:dyDescent="0.25">
      <c r="A132" s="153" t="s">
        <v>25</v>
      </c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5"/>
      <c r="R132" s="155"/>
      <c r="S132" s="155"/>
      <c r="T132" s="155"/>
      <c r="U132" s="155"/>
      <c r="V132" s="155"/>
      <c r="W132" s="155"/>
      <c r="X132" s="155"/>
      <c r="Y132" s="155"/>
      <c r="Z132" s="156"/>
    </row>
    <row r="133" spans="1:26" x14ac:dyDescent="0.25">
      <c r="A133" s="10" t="s">
        <v>26</v>
      </c>
      <c r="B133" s="11" t="s">
        <v>190</v>
      </c>
      <c r="C133" s="63" t="s">
        <v>78</v>
      </c>
      <c r="D133" s="61" t="s">
        <v>23</v>
      </c>
      <c r="E133" s="63">
        <v>6.3</v>
      </c>
      <c r="F133" s="61" t="s">
        <v>29</v>
      </c>
      <c r="G133" s="63">
        <v>6.3</v>
      </c>
      <c r="H133" s="61" t="s">
        <v>24</v>
      </c>
      <c r="I133" s="61" t="s">
        <v>24</v>
      </c>
      <c r="J133" s="62">
        <v>0.36</v>
      </c>
      <c r="K133" s="146">
        <v>0</v>
      </c>
      <c r="L133" s="147"/>
      <c r="M133" s="64">
        <f t="shared" ref="M133:M140" si="37">J133</f>
        <v>0.36</v>
      </c>
      <c r="N133" s="64">
        <v>0</v>
      </c>
      <c r="O133" s="61">
        <f t="shared" ref="O133:O140" si="38">MIN(D133:I133)</f>
        <v>6.3</v>
      </c>
      <c r="P133" s="65">
        <f t="shared" ref="P133:P140" si="39">O133-M133</f>
        <v>5.9399999999999995</v>
      </c>
      <c r="Q133" s="37"/>
      <c r="R133" s="38">
        <v>3.4000000000000002E-2</v>
      </c>
      <c r="S133" s="38">
        <f>J133+R133</f>
        <v>0.39400000000000002</v>
      </c>
      <c r="T133" s="37"/>
      <c r="U133" s="37"/>
      <c r="V133" s="38">
        <f>S133-T133</f>
        <v>0.39400000000000002</v>
      </c>
      <c r="W133" s="37"/>
      <c r="X133" s="39">
        <f>O133</f>
        <v>6.3</v>
      </c>
      <c r="Y133" s="38">
        <f>X133-V133</f>
        <v>5.9059999999999997</v>
      </c>
      <c r="Z133" s="37"/>
    </row>
    <row r="134" spans="1:26" s="47" customFormat="1" x14ac:dyDescent="0.25">
      <c r="A134" s="10" t="s">
        <v>30</v>
      </c>
      <c r="B134" s="11" t="s">
        <v>191</v>
      </c>
      <c r="C134" s="61" t="s">
        <v>28</v>
      </c>
      <c r="D134" s="61" t="s">
        <v>23</v>
      </c>
      <c r="E134" s="61">
        <v>10</v>
      </c>
      <c r="F134" s="61" t="s">
        <v>29</v>
      </c>
      <c r="G134" s="61">
        <v>10</v>
      </c>
      <c r="H134" s="61" t="s">
        <v>24</v>
      </c>
      <c r="I134" s="61" t="s">
        <v>24</v>
      </c>
      <c r="J134" s="62">
        <v>1.68</v>
      </c>
      <c r="K134" s="146">
        <v>0</v>
      </c>
      <c r="L134" s="147"/>
      <c r="M134" s="64">
        <f t="shared" si="37"/>
        <v>1.68</v>
      </c>
      <c r="N134" s="64">
        <v>0</v>
      </c>
      <c r="O134" s="61">
        <f t="shared" si="38"/>
        <v>10</v>
      </c>
      <c r="P134" s="65">
        <f t="shared" si="39"/>
        <v>8.32</v>
      </c>
      <c r="Q134" s="37"/>
      <c r="R134" s="38">
        <v>0.629</v>
      </c>
      <c r="S134" s="38">
        <f t="shared" ref="S134:S140" si="40">J134+R134</f>
        <v>2.3090000000000002</v>
      </c>
      <c r="T134" s="37"/>
      <c r="U134" s="37"/>
      <c r="V134" s="38">
        <f t="shared" ref="V134:V140" si="41">S134-T134</f>
        <v>2.3090000000000002</v>
      </c>
      <c r="W134" s="37"/>
      <c r="X134" s="39">
        <f t="shared" ref="X134:X140" si="42">O134</f>
        <v>10</v>
      </c>
      <c r="Y134" s="38">
        <f t="shared" ref="Y134:Y140" si="43">X134-V134</f>
        <v>7.6909999999999998</v>
      </c>
      <c r="Z134" s="37"/>
    </row>
    <row r="135" spans="1:26" x14ac:dyDescent="0.25">
      <c r="A135" s="10" t="s">
        <v>33</v>
      </c>
      <c r="B135" s="11" t="s">
        <v>192</v>
      </c>
      <c r="C135" s="61" t="s">
        <v>193</v>
      </c>
      <c r="D135" s="61" t="s">
        <v>23</v>
      </c>
      <c r="E135" s="61">
        <v>10</v>
      </c>
      <c r="F135" s="61" t="s">
        <v>29</v>
      </c>
      <c r="G135" s="61">
        <v>6.3</v>
      </c>
      <c r="H135" s="61" t="s">
        <v>24</v>
      </c>
      <c r="I135" s="61" t="s">
        <v>24</v>
      </c>
      <c r="J135" s="62">
        <v>0.77</v>
      </c>
      <c r="K135" s="146">
        <v>0</v>
      </c>
      <c r="L135" s="147"/>
      <c r="M135" s="64">
        <f t="shared" si="37"/>
        <v>0.77</v>
      </c>
      <c r="N135" s="64">
        <v>0</v>
      </c>
      <c r="O135" s="61">
        <f t="shared" si="38"/>
        <v>6.3</v>
      </c>
      <c r="P135" s="65">
        <f t="shared" si="39"/>
        <v>5.5299999999999994</v>
      </c>
      <c r="Q135" s="37"/>
      <c r="R135" s="38">
        <v>2.319</v>
      </c>
      <c r="S135" s="38">
        <f t="shared" si="40"/>
        <v>3.089</v>
      </c>
      <c r="T135" s="37"/>
      <c r="U135" s="37"/>
      <c r="V135" s="38">
        <f t="shared" si="41"/>
        <v>3.089</v>
      </c>
      <c r="W135" s="37"/>
      <c r="X135" s="39">
        <f t="shared" si="42"/>
        <v>6.3</v>
      </c>
      <c r="Y135" s="38">
        <f t="shared" si="43"/>
        <v>3.2109999999999999</v>
      </c>
      <c r="Z135" s="37"/>
    </row>
    <row r="136" spans="1:26" x14ac:dyDescent="0.25">
      <c r="A136" s="10" t="s">
        <v>36</v>
      </c>
      <c r="B136" s="11" t="s">
        <v>194</v>
      </c>
      <c r="C136" s="61" t="s">
        <v>58</v>
      </c>
      <c r="D136" s="61" t="s">
        <v>23</v>
      </c>
      <c r="E136" s="61">
        <v>1.6</v>
      </c>
      <c r="F136" s="61" t="s">
        <v>29</v>
      </c>
      <c r="G136" s="61">
        <v>1.8</v>
      </c>
      <c r="H136" s="61" t="s">
        <v>24</v>
      </c>
      <c r="I136" s="61" t="s">
        <v>24</v>
      </c>
      <c r="J136" s="62">
        <v>0.15</v>
      </c>
      <c r="K136" s="146">
        <v>0</v>
      </c>
      <c r="L136" s="147"/>
      <c r="M136" s="64">
        <f t="shared" si="37"/>
        <v>0.15</v>
      </c>
      <c r="N136" s="64">
        <v>0</v>
      </c>
      <c r="O136" s="61">
        <f t="shared" si="38"/>
        <v>1.6</v>
      </c>
      <c r="P136" s="65">
        <f t="shared" si="39"/>
        <v>1.4500000000000002</v>
      </c>
      <c r="Q136" s="37"/>
      <c r="R136" s="38">
        <v>0.17799999999999999</v>
      </c>
      <c r="S136" s="38">
        <f t="shared" si="40"/>
        <v>0.32799999999999996</v>
      </c>
      <c r="T136" s="37"/>
      <c r="U136" s="37"/>
      <c r="V136" s="38">
        <f t="shared" si="41"/>
        <v>0.32799999999999996</v>
      </c>
      <c r="W136" s="37"/>
      <c r="X136" s="39">
        <f t="shared" si="42"/>
        <v>1.6</v>
      </c>
      <c r="Y136" s="38">
        <f t="shared" si="43"/>
        <v>1.2720000000000002</v>
      </c>
      <c r="Z136" s="37"/>
    </row>
    <row r="137" spans="1:26" x14ac:dyDescent="0.25">
      <c r="A137" s="10" t="s">
        <v>39</v>
      </c>
      <c r="B137" s="11" t="s">
        <v>195</v>
      </c>
      <c r="C137" s="61" t="s">
        <v>99</v>
      </c>
      <c r="D137" s="61" t="s">
        <v>23</v>
      </c>
      <c r="E137" s="61">
        <v>1</v>
      </c>
      <c r="F137" s="61" t="s">
        <v>29</v>
      </c>
      <c r="G137" s="61">
        <v>2.5</v>
      </c>
      <c r="H137" s="61" t="s">
        <v>24</v>
      </c>
      <c r="I137" s="61" t="s">
        <v>24</v>
      </c>
      <c r="J137" s="62">
        <v>0.24</v>
      </c>
      <c r="K137" s="146">
        <v>0</v>
      </c>
      <c r="L137" s="147"/>
      <c r="M137" s="64">
        <f t="shared" si="37"/>
        <v>0.24</v>
      </c>
      <c r="N137" s="64">
        <v>0</v>
      </c>
      <c r="O137" s="61">
        <f t="shared" si="38"/>
        <v>1</v>
      </c>
      <c r="P137" s="65">
        <f t="shared" si="39"/>
        <v>0.76</v>
      </c>
      <c r="Q137" s="37"/>
      <c r="R137" s="38">
        <v>0.28899999999999998</v>
      </c>
      <c r="S137" s="38">
        <f t="shared" si="40"/>
        <v>0.52899999999999991</v>
      </c>
      <c r="T137" s="37"/>
      <c r="U137" s="37"/>
      <c r="V137" s="38">
        <f t="shared" si="41"/>
        <v>0.52899999999999991</v>
      </c>
      <c r="W137" s="37"/>
      <c r="X137" s="39">
        <f t="shared" si="42"/>
        <v>1</v>
      </c>
      <c r="Y137" s="38">
        <f t="shared" si="43"/>
        <v>0.47100000000000009</v>
      </c>
      <c r="Z137" s="37"/>
    </row>
    <row r="138" spans="1:26" x14ac:dyDescent="0.25">
      <c r="A138" s="10" t="s">
        <v>42</v>
      </c>
      <c r="B138" s="11" t="s">
        <v>196</v>
      </c>
      <c r="C138" s="61" t="s">
        <v>32</v>
      </c>
      <c r="D138" s="61" t="s">
        <v>23</v>
      </c>
      <c r="E138" s="61">
        <v>1.6</v>
      </c>
      <c r="F138" s="61" t="s">
        <v>29</v>
      </c>
      <c r="G138" s="61">
        <v>1</v>
      </c>
      <c r="H138" s="61" t="s">
        <v>24</v>
      </c>
      <c r="I138" s="61" t="s">
        <v>24</v>
      </c>
      <c r="J138" s="62">
        <v>0.15</v>
      </c>
      <c r="K138" s="146">
        <v>0</v>
      </c>
      <c r="L138" s="147"/>
      <c r="M138" s="64">
        <f t="shared" si="37"/>
        <v>0.15</v>
      </c>
      <c r="N138" s="64">
        <v>0</v>
      </c>
      <c r="O138" s="61">
        <f t="shared" si="38"/>
        <v>1</v>
      </c>
      <c r="P138" s="65">
        <f t="shared" si="39"/>
        <v>0.85</v>
      </c>
      <c r="Q138" s="37"/>
      <c r="R138" s="38">
        <v>1.0999999999999999E-2</v>
      </c>
      <c r="S138" s="38">
        <f t="shared" si="40"/>
        <v>0.161</v>
      </c>
      <c r="T138" s="37"/>
      <c r="U138" s="37"/>
      <c r="V138" s="38">
        <f t="shared" si="41"/>
        <v>0.161</v>
      </c>
      <c r="W138" s="37"/>
      <c r="X138" s="39">
        <f t="shared" si="42"/>
        <v>1</v>
      </c>
      <c r="Y138" s="38">
        <f t="shared" si="43"/>
        <v>0.83899999999999997</v>
      </c>
      <c r="Z138" s="37"/>
    </row>
    <row r="139" spans="1:26" x14ac:dyDescent="0.25">
      <c r="A139" s="10" t="s">
        <v>44</v>
      </c>
      <c r="B139" s="11" t="s">
        <v>197</v>
      </c>
      <c r="C139" s="61" t="s">
        <v>35</v>
      </c>
      <c r="D139" s="61" t="s">
        <v>23</v>
      </c>
      <c r="E139" s="61">
        <v>1</v>
      </c>
      <c r="F139" s="61" t="s">
        <v>29</v>
      </c>
      <c r="G139" s="61">
        <v>1</v>
      </c>
      <c r="H139" s="61" t="s">
        <v>24</v>
      </c>
      <c r="I139" s="61" t="s">
        <v>24</v>
      </c>
      <c r="J139" s="62">
        <v>0.1</v>
      </c>
      <c r="K139" s="146">
        <v>0</v>
      </c>
      <c r="L139" s="147"/>
      <c r="M139" s="64">
        <f t="shared" si="37"/>
        <v>0.1</v>
      </c>
      <c r="N139" s="64">
        <v>0</v>
      </c>
      <c r="O139" s="61">
        <f t="shared" si="38"/>
        <v>1</v>
      </c>
      <c r="P139" s="65">
        <f t="shared" si="39"/>
        <v>0.9</v>
      </c>
      <c r="Q139" s="37"/>
      <c r="R139" s="38">
        <v>3.1E-2</v>
      </c>
      <c r="S139" s="38">
        <f t="shared" si="40"/>
        <v>0.13100000000000001</v>
      </c>
      <c r="T139" s="37"/>
      <c r="U139" s="37"/>
      <c r="V139" s="38">
        <f t="shared" si="41"/>
        <v>0.13100000000000001</v>
      </c>
      <c r="W139" s="37"/>
      <c r="X139" s="39">
        <f t="shared" si="42"/>
        <v>1</v>
      </c>
      <c r="Y139" s="38">
        <f t="shared" si="43"/>
        <v>0.86899999999999999</v>
      </c>
      <c r="Z139" s="37"/>
    </row>
    <row r="140" spans="1:26" x14ac:dyDescent="0.25">
      <c r="A140" s="10" t="s">
        <v>46</v>
      </c>
      <c r="B140" s="11" t="s">
        <v>198</v>
      </c>
      <c r="C140" s="61" t="s">
        <v>35</v>
      </c>
      <c r="D140" s="61" t="s">
        <v>23</v>
      </c>
      <c r="E140" s="61">
        <v>1</v>
      </c>
      <c r="F140" s="61" t="s">
        <v>29</v>
      </c>
      <c r="G140" s="61">
        <v>1</v>
      </c>
      <c r="H140" s="61" t="s">
        <v>24</v>
      </c>
      <c r="I140" s="61" t="s">
        <v>24</v>
      </c>
      <c r="J140" s="62">
        <v>0.24</v>
      </c>
      <c r="K140" s="146">
        <v>0</v>
      </c>
      <c r="L140" s="147"/>
      <c r="M140" s="64">
        <f t="shared" si="37"/>
        <v>0.24</v>
      </c>
      <c r="N140" s="64">
        <v>0</v>
      </c>
      <c r="O140" s="61">
        <f t="shared" si="38"/>
        <v>1</v>
      </c>
      <c r="P140" s="65">
        <f t="shared" si="39"/>
        <v>0.76</v>
      </c>
      <c r="Q140" s="37"/>
      <c r="R140" s="38">
        <v>0.16900000000000001</v>
      </c>
      <c r="S140" s="38">
        <f t="shared" si="40"/>
        <v>0.40900000000000003</v>
      </c>
      <c r="T140" s="37"/>
      <c r="U140" s="37"/>
      <c r="V140" s="38">
        <f t="shared" si="41"/>
        <v>0.40900000000000003</v>
      </c>
      <c r="W140" s="37"/>
      <c r="X140" s="39">
        <f t="shared" si="42"/>
        <v>1</v>
      </c>
      <c r="Y140" s="38">
        <f t="shared" si="43"/>
        <v>0.59099999999999997</v>
      </c>
      <c r="Z140" s="37"/>
    </row>
    <row r="141" spans="1:26" x14ac:dyDescent="0.25">
      <c r="A141" s="48"/>
      <c r="B141" s="42" t="s">
        <v>71</v>
      </c>
      <c r="C141" s="27">
        <v>58.7</v>
      </c>
      <c r="D141" s="131">
        <f>SUM(D133:I140)</f>
        <v>62.4</v>
      </c>
      <c r="E141" s="131"/>
      <c r="F141" s="131"/>
      <c r="G141" s="131"/>
      <c r="H141" s="131"/>
      <c r="I141" s="131"/>
      <c r="J141" s="28">
        <f>SUM(J133:J140)</f>
        <v>3.6900000000000004</v>
      </c>
      <c r="K141" s="145">
        <v>0</v>
      </c>
      <c r="L141" s="145"/>
      <c r="M141" s="28">
        <f>SUM(M133:M140)</f>
        <v>3.6900000000000004</v>
      </c>
      <c r="N141" s="28">
        <f>SUM(N129:N136)</f>
        <v>0</v>
      </c>
      <c r="O141" s="29">
        <f>SUM(O133:O140)</f>
        <v>28.200000000000003</v>
      </c>
      <c r="P141" s="28">
        <f>SUM(P133:P140)</f>
        <v>24.51</v>
      </c>
      <c r="Q141" s="36"/>
      <c r="R141" s="79"/>
      <c r="S141" s="36"/>
      <c r="T141" s="36"/>
      <c r="U141" s="36"/>
      <c r="V141" s="36"/>
      <c r="W141" s="36"/>
      <c r="X141" s="36"/>
      <c r="Y141" s="36"/>
      <c r="Z141" s="36"/>
    </row>
    <row r="142" spans="1:26" x14ac:dyDescent="0.25">
      <c r="A142" s="25"/>
      <c r="B142" s="26" t="s">
        <v>72</v>
      </c>
      <c r="C142" s="27"/>
      <c r="D142" s="131"/>
      <c r="E142" s="131"/>
      <c r="F142" s="131"/>
      <c r="G142" s="131"/>
      <c r="H142" s="131"/>
      <c r="I142" s="131"/>
      <c r="J142" s="28"/>
      <c r="K142" s="28"/>
      <c r="L142" s="28"/>
      <c r="M142" s="28"/>
      <c r="N142" s="28"/>
      <c r="O142" s="28"/>
      <c r="P142" s="28"/>
      <c r="Q142" s="36"/>
      <c r="R142" s="79"/>
      <c r="S142" s="36"/>
      <c r="T142" s="36"/>
      <c r="U142" s="36"/>
      <c r="V142" s="36"/>
      <c r="W142" s="36"/>
      <c r="X142" s="36"/>
      <c r="Y142" s="36"/>
      <c r="Z142" s="36"/>
    </row>
    <row r="143" spans="1:26" x14ac:dyDescent="0.25">
      <c r="A143" s="33"/>
      <c r="B143" s="26" t="s">
        <v>73</v>
      </c>
      <c r="C143" s="34"/>
      <c r="D143" s="133"/>
      <c r="E143" s="133"/>
      <c r="F143" s="133"/>
      <c r="G143" s="133"/>
      <c r="H143" s="133"/>
      <c r="I143" s="133"/>
      <c r="J143" s="33"/>
      <c r="K143" s="134"/>
      <c r="L143" s="134"/>
      <c r="M143" s="33"/>
      <c r="N143" s="33"/>
      <c r="O143" s="33"/>
      <c r="P143" s="28">
        <f>P141</f>
        <v>24.51</v>
      </c>
      <c r="Q143" s="36"/>
      <c r="R143" s="79"/>
      <c r="S143" s="36"/>
      <c r="T143" s="36"/>
      <c r="U143" s="36"/>
      <c r="V143" s="36"/>
      <c r="W143" s="36"/>
      <c r="X143" s="36"/>
      <c r="Y143" s="36"/>
      <c r="Z143" s="36"/>
    </row>
    <row r="144" spans="1:26" x14ac:dyDescent="0.25">
      <c r="A144" s="51"/>
      <c r="B144" s="51"/>
      <c r="C144" s="52"/>
      <c r="D144" s="159"/>
      <c r="E144" s="159"/>
      <c r="F144" s="159"/>
      <c r="G144" s="159"/>
      <c r="H144" s="159"/>
      <c r="I144" s="159"/>
      <c r="J144" s="52"/>
      <c r="K144" s="160"/>
      <c r="L144" s="160"/>
      <c r="M144" s="52"/>
      <c r="N144" s="52"/>
      <c r="O144" s="52"/>
      <c r="P144" s="52"/>
      <c r="Q144" s="53"/>
      <c r="R144" s="80"/>
      <c r="S144" s="53"/>
      <c r="T144" s="53"/>
      <c r="U144" s="53"/>
      <c r="V144" s="53"/>
      <c r="W144" s="53"/>
      <c r="X144" s="53"/>
      <c r="Y144" s="53"/>
      <c r="Z144" s="53"/>
    </row>
    <row r="145" spans="1:26" x14ac:dyDescent="0.25">
      <c r="A145" s="51"/>
      <c r="B145" s="51"/>
      <c r="C145" s="52"/>
      <c r="D145" s="159"/>
      <c r="E145" s="159"/>
      <c r="F145" s="159"/>
      <c r="G145" s="159"/>
      <c r="H145" s="159"/>
      <c r="I145" s="159"/>
      <c r="J145" s="52"/>
      <c r="K145" s="160"/>
      <c r="L145" s="160"/>
      <c r="M145" s="52"/>
      <c r="N145" s="52"/>
      <c r="O145" s="52"/>
      <c r="P145" s="52"/>
      <c r="Q145" s="53"/>
      <c r="R145" s="80"/>
      <c r="S145" s="53"/>
      <c r="T145" s="53"/>
      <c r="U145" s="53"/>
      <c r="V145" s="53"/>
      <c r="W145" s="53"/>
      <c r="X145" s="53"/>
      <c r="Y145" s="53"/>
      <c r="Z145" s="53"/>
    </row>
    <row r="146" spans="1:26" x14ac:dyDescent="0.25">
      <c r="A146" s="51"/>
      <c r="B146" s="51"/>
      <c r="C146" s="52"/>
      <c r="D146" s="159"/>
      <c r="E146" s="159"/>
      <c r="F146" s="159"/>
      <c r="G146" s="159"/>
      <c r="H146" s="159"/>
      <c r="I146" s="159"/>
      <c r="J146" s="52"/>
      <c r="K146" s="160"/>
      <c r="L146" s="160"/>
      <c r="M146" s="52"/>
      <c r="N146" s="52"/>
      <c r="O146" s="52"/>
      <c r="P146" s="52"/>
      <c r="Q146" s="53"/>
      <c r="R146" s="80"/>
      <c r="S146" s="53"/>
      <c r="T146" s="53"/>
      <c r="U146" s="53"/>
      <c r="V146" s="53"/>
      <c r="W146" s="53"/>
      <c r="X146" s="53"/>
      <c r="Y146" s="53"/>
      <c r="Z146" s="53"/>
    </row>
    <row r="147" spans="1:26" x14ac:dyDescent="0.25">
      <c r="C147" s="54"/>
      <c r="D147" s="54"/>
      <c r="J147" s="54"/>
      <c r="K147" s="54"/>
      <c r="L147" s="54"/>
      <c r="M147" s="54"/>
      <c r="N147" s="54"/>
      <c r="O147" s="54"/>
      <c r="P147" s="54"/>
    </row>
    <row r="148" spans="1:26" x14ac:dyDescent="0.25">
      <c r="C148" s="54"/>
      <c r="D148" s="54"/>
      <c r="J148" s="54"/>
      <c r="K148" s="54"/>
      <c r="L148" s="54"/>
      <c r="M148" s="54"/>
      <c r="N148" s="54"/>
      <c r="O148" s="54"/>
      <c r="P148" s="54"/>
    </row>
    <row r="149" spans="1:26" x14ac:dyDescent="0.25">
      <c r="C149" s="54"/>
      <c r="D149" s="54"/>
      <c r="J149" s="54"/>
      <c r="K149" s="54"/>
      <c r="L149" s="54"/>
      <c r="M149" s="54"/>
      <c r="N149" s="54"/>
      <c r="O149" s="54"/>
      <c r="P149" s="54"/>
    </row>
    <row r="150" spans="1:26" x14ac:dyDescent="0.25">
      <c r="C150" s="54"/>
      <c r="D150" s="54"/>
      <c r="J150" s="54"/>
      <c r="K150" s="54"/>
      <c r="L150" s="54"/>
      <c r="M150" s="54"/>
      <c r="N150" s="54"/>
      <c r="O150" s="54"/>
      <c r="P150" s="54"/>
    </row>
    <row r="151" spans="1:26" x14ac:dyDescent="0.25">
      <c r="C151" s="54"/>
      <c r="D151" s="54"/>
      <c r="J151" s="54"/>
      <c r="K151" s="54"/>
      <c r="L151" s="54"/>
      <c r="M151" s="54"/>
      <c r="N151" s="54"/>
      <c r="O151" s="54"/>
      <c r="P151" s="54"/>
    </row>
    <row r="152" spans="1:26" x14ac:dyDescent="0.25">
      <c r="C152" s="54"/>
      <c r="D152" s="54"/>
      <c r="J152" s="54"/>
      <c r="K152" s="54"/>
      <c r="L152" s="54"/>
      <c r="M152" s="54"/>
      <c r="N152" s="54"/>
      <c r="O152" s="54"/>
      <c r="P152" s="54"/>
    </row>
    <row r="153" spans="1:26" x14ac:dyDescent="0.25">
      <c r="C153" s="54"/>
      <c r="D153" s="54"/>
      <c r="J153" s="54"/>
      <c r="K153" s="54"/>
      <c r="L153" s="54"/>
      <c r="M153" s="54"/>
      <c r="N153" s="54"/>
      <c r="O153" s="54"/>
      <c r="P153" s="54"/>
    </row>
    <row r="154" spans="1:26" x14ac:dyDescent="0.25">
      <c r="C154" s="54"/>
      <c r="D154" s="54"/>
      <c r="J154" s="54"/>
      <c r="K154" s="54"/>
      <c r="L154" s="54"/>
      <c r="M154" s="54"/>
      <c r="N154" s="54"/>
      <c r="O154" s="54"/>
      <c r="P154" s="54"/>
    </row>
    <row r="155" spans="1:26" x14ac:dyDescent="0.25">
      <c r="C155" s="54"/>
      <c r="D155" s="54"/>
      <c r="J155" s="54"/>
      <c r="K155" s="54"/>
      <c r="L155" s="54"/>
      <c r="M155" s="54"/>
      <c r="N155" s="54"/>
      <c r="O155" s="54"/>
      <c r="P155" s="54"/>
    </row>
    <row r="156" spans="1:26" x14ac:dyDescent="0.25">
      <c r="C156" s="54"/>
      <c r="D156" s="54"/>
      <c r="J156" s="54"/>
      <c r="K156" s="54"/>
      <c r="L156" s="54"/>
      <c r="M156" s="54"/>
      <c r="N156" s="54"/>
      <c r="O156" s="54"/>
      <c r="P156" s="54"/>
    </row>
    <row r="157" spans="1:26" x14ac:dyDescent="0.25">
      <c r="C157" s="54"/>
      <c r="D157" s="54"/>
      <c r="J157" s="54"/>
      <c r="K157" s="54"/>
      <c r="L157" s="54"/>
      <c r="M157" s="54"/>
      <c r="N157" s="54"/>
      <c r="O157" s="54"/>
      <c r="P157" s="54"/>
    </row>
    <row r="158" spans="1:26" x14ac:dyDescent="0.25">
      <c r="C158" s="54"/>
      <c r="D158" s="54"/>
      <c r="J158" s="54"/>
      <c r="K158" s="54"/>
      <c r="L158" s="54"/>
      <c r="M158" s="54"/>
      <c r="N158" s="54"/>
      <c r="O158" s="54"/>
      <c r="P158" s="54"/>
    </row>
    <row r="159" spans="1:26" x14ac:dyDescent="0.25">
      <c r="C159" s="54"/>
      <c r="D159" s="54"/>
      <c r="J159" s="54"/>
      <c r="K159" s="54"/>
      <c r="L159" s="54"/>
      <c r="M159" s="54"/>
      <c r="N159" s="54"/>
      <c r="O159" s="54"/>
      <c r="P159" s="54"/>
    </row>
    <row r="160" spans="1:26" x14ac:dyDescent="0.25">
      <c r="C160" s="54"/>
      <c r="D160" s="54"/>
      <c r="J160" s="54"/>
      <c r="K160" s="54"/>
      <c r="L160" s="54"/>
      <c r="M160" s="54"/>
      <c r="N160" s="54"/>
      <c r="O160" s="54"/>
      <c r="P160" s="54"/>
    </row>
    <row r="161" spans="3:16" x14ac:dyDescent="0.25">
      <c r="C161" s="54"/>
      <c r="D161" s="54"/>
      <c r="J161" s="54"/>
      <c r="K161" s="54"/>
      <c r="L161" s="54"/>
      <c r="M161" s="54"/>
      <c r="N161" s="54"/>
      <c r="O161" s="54"/>
      <c r="P161" s="54"/>
    </row>
    <row r="162" spans="3:16" x14ac:dyDescent="0.25">
      <c r="C162" s="54"/>
      <c r="D162" s="54"/>
      <c r="J162" s="54"/>
      <c r="K162" s="54"/>
      <c r="L162" s="54"/>
      <c r="M162" s="54"/>
      <c r="N162" s="54"/>
      <c r="O162" s="54"/>
      <c r="P162" s="54"/>
    </row>
    <row r="163" spans="3:16" x14ac:dyDescent="0.25">
      <c r="C163" s="54"/>
      <c r="D163" s="54"/>
      <c r="J163" s="54"/>
      <c r="K163" s="54"/>
      <c r="L163" s="54"/>
      <c r="M163" s="54"/>
      <c r="N163" s="54"/>
      <c r="O163" s="54"/>
      <c r="P163" s="54"/>
    </row>
    <row r="164" spans="3:16" x14ac:dyDescent="0.25">
      <c r="C164" s="54"/>
      <c r="D164" s="54"/>
      <c r="J164" s="54"/>
      <c r="K164" s="54"/>
      <c r="L164" s="54"/>
      <c r="M164" s="54"/>
      <c r="N164" s="54"/>
      <c r="O164" s="54"/>
      <c r="P164" s="54"/>
    </row>
    <row r="165" spans="3:16" x14ac:dyDescent="0.25">
      <c r="C165" s="54"/>
      <c r="D165" s="54"/>
      <c r="J165" s="54"/>
      <c r="K165" s="54"/>
      <c r="L165" s="54"/>
      <c r="M165" s="54"/>
      <c r="N165" s="54"/>
      <c r="O165" s="54"/>
      <c r="P165" s="54"/>
    </row>
    <row r="166" spans="3:16" x14ac:dyDescent="0.25">
      <c r="C166" s="54"/>
      <c r="D166" s="54"/>
      <c r="J166" s="54"/>
      <c r="K166" s="54"/>
      <c r="L166" s="54"/>
      <c r="M166" s="54"/>
      <c r="N166" s="54"/>
      <c r="O166" s="54"/>
      <c r="P166" s="54"/>
    </row>
    <row r="167" spans="3:16" x14ac:dyDescent="0.25">
      <c r="C167" s="54"/>
      <c r="D167" s="54"/>
      <c r="J167" s="54"/>
      <c r="K167" s="54"/>
      <c r="L167" s="54"/>
      <c r="M167" s="54"/>
      <c r="N167" s="54"/>
      <c r="O167" s="54"/>
      <c r="P167" s="54"/>
    </row>
    <row r="168" spans="3:16" x14ac:dyDescent="0.25">
      <c r="C168" s="54"/>
      <c r="D168" s="54"/>
      <c r="J168" s="54"/>
      <c r="K168" s="54"/>
      <c r="L168" s="54"/>
      <c r="M168" s="54"/>
      <c r="N168" s="54"/>
      <c r="O168" s="54"/>
      <c r="P168" s="54"/>
    </row>
    <row r="169" spans="3:16" x14ac:dyDescent="0.25">
      <c r="C169" s="54"/>
      <c r="D169" s="54"/>
      <c r="J169" s="54"/>
      <c r="K169" s="54"/>
      <c r="L169" s="54"/>
      <c r="M169" s="54"/>
      <c r="N169" s="54"/>
      <c r="O169" s="54"/>
      <c r="P169" s="54"/>
    </row>
    <row r="170" spans="3:16" x14ac:dyDescent="0.25">
      <c r="C170" s="54"/>
      <c r="D170" s="54"/>
      <c r="J170" s="54"/>
      <c r="K170" s="54"/>
      <c r="L170" s="54"/>
      <c r="M170" s="54"/>
      <c r="N170" s="54"/>
      <c r="O170" s="54"/>
      <c r="P170" s="54"/>
    </row>
    <row r="171" spans="3:16" x14ac:dyDescent="0.25">
      <c r="C171" s="54"/>
      <c r="D171" s="54"/>
      <c r="J171" s="54"/>
      <c r="K171" s="54"/>
      <c r="L171" s="54"/>
      <c r="M171" s="54"/>
      <c r="N171" s="54"/>
      <c r="O171" s="54"/>
      <c r="P171" s="54"/>
    </row>
    <row r="172" spans="3:16" x14ac:dyDescent="0.25">
      <c r="C172" s="54"/>
      <c r="D172" s="54"/>
      <c r="J172" s="54"/>
      <c r="K172" s="54"/>
      <c r="L172" s="54"/>
      <c r="M172" s="54"/>
      <c r="N172" s="54"/>
      <c r="O172" s="54"/>
      <c r="P172" s="54"/>
    </row>
    <row r="173" spans="3:16" x14ac:dyDescent="0.25">
      <c r="C173" s="54"/>
      <c r="D173" s="54"/>
      <c r="J173" s="54"/>
      <c r="K173" s="54"/>
      <c r="L173" s="54"/>
      <c r="M173" s="54"/>
      <c r="N173" s="54"/>
      <c r="O173" s="54"/>
      <c r="P173" s="54"/>
    </row>
    <row r="174" spans="3:16" x14ac:dyDescent="0.25">
      <c r="C174" s="54"/>
      <c r="D174" s="54"/>
      <c r="J174" s="54"/>
      <c r="K174" s="54"/>
      <c r="L174" s="54"/>
      <c r="M174" s="54"/>
      <c r="N174" s="54"/>
      <c r="O174" s="54"/>
      <c r="P174" s="54"/>
    </row>
    <row r="175" spans="3:16" x14ac:dyDescent="0.25">
      <c r="C175" s="54"/>
      <c r="D175" s="54"/>
      <c r="J175" s="54"/>
      <c r="K175" s="54"/>
      <c r="L175" s="54"/>
      <c r="M175" s="54"/>
      <c r="N175" s="54"/>
      <c r="O175" s="54"/>
      <c r="P175" s="54"/>
    </row>
    <row r="176" spans="3:16" x14ac:dyDescent="0.25">
      <c r="C176" s="54"/>
      <c r="D176" s="54"/>
      <c r="J176" s="54"/>
      <c r="K176" s="54"/>
      <c r="L176" s="54"/>
      <c r="M176" s="54"/>
      <c r="N176" s="54"/>
      <c r="O176" s="54"/>
      <c r="P176" s="54"/>
    </row>
    <row r="177" spans="3:16" x14ac:dyDescent="0.25">
      <c r="C177" s="54"/>
      <c r="D177" s="54"/>
      <c r="J177" s="54"/>
      <c r="K177" s="54"/>
      <c r="L177" s="54"/>
      <c r="M177" s="54"/>
      <c r="N177" s="54"/>
      <c r="O177" s="54"/>
      <c r="P177" s="54"/>
    </row>
    <row r="178" spans="3:16" x14ac:dyDescent="0.25">
      <c r="C178" s="54"/>
      <c r="D178" s="54"/>
      <c r="J178" s="54"/>
      <c r="K178" s="54"/>
      <c r="L178" s="54"/>
      <c r="M178" s="54"/>
      <c r="N178" s="54"/>
      <c r="O178" s="54"/>
      <c r="P178" s="54"/>
    </row>
    <row r="179" spans="3:16" x14ac:dyDescent="0.25">
      <c r="C179" s="54"/>
      <c r="D179" s="54"/>
      <c r="J179" s="54"/>
      <c r="K179" s="54"/>
      <c r="L179" s="54"/>
      <c r="M179" s="54"/>
      <c r="N179" s="54"/>
      <c r="O179" s="54"/>
      <c r="P179" s="54"/>
    </row>
    <row r="180" spans="3:16" x14ac:dyDescent="0.25">
      <c r="C180" s="54"/>
      <c r="D180" s="54"/>
      <c r="J180" s="54"/>
      <c r="K180" s="54"/>
      <c r="L180" s="54"/>
      <c r="M180" s="54"/>
      <c r="N180" s="54"/>
      <c r="O180" s="54"/>
      <c r="P180" s="54"/>
    </row>
    <row r="181" spans="3:16" x14ac:dyDescent="0.25">
      <c r="C181" s="54"/>
      <c r="D181" s="54"/>
      <c r="J181" s="54"/>
      <c r="K181" s="54"/>
      <c r="L181" s="54"/>
      <c r="M181" s="54"/>
      <c r="N181" s="54"/>
      <c r="O181" s="54"/>
      <c r="P181" s="54"/>
    </row>
    <row r="182" spans="3:16" x14ac:dyDescent="0.25">
      <c r="C182" s="54"/>
      <c r="D182" s="54"/>
      <c r="J182" s="54"/>
      <c r="K182" s="54"/>
      <c r="L182" s="54"/>
      <c r="M182" s="54"/>
      <c r="N182" s="54"/>
      <c r="O182" s="54"/>
      <c r="P182" s="54"/>
    </row>
    <row r="183" spans="3:16" x14ac:dyDescent="0.25">
      <c r="C183" s="54"/>
      <c r="D183" s="54"/>
      <c r="J183" s="54"/>
      <c r="K183" s="54"/>
      <c r="L183" s="54"/>
      <c r="M183" s="54"/>
      <c r="N183" s="54"/>
      <c r="O183" s="54"/>
      <c r="P183" s="54"/>
    </row>
    <row r="184" spans="3:16" x14ac:dyDescent="0.25">
      <c r="C184" s="54"/>
      <c r="D184" s="54"/>
      <c r="J184" s="54"/>
      <c r="K184" s="54"/>
      <c r="L184" s="54"/>
      <c r="M184" s="54"/>
      <c r="N184" s="54"/>
      <c r="O184" s="54"/>
      <c r="P184" s="54"/>
    </row>
    <row r="185" spans="3:16" x14ac:dyDescent="0.25">
      <c r="C185" s="54"/>
      <c r="D185" s="54"/>
      <c r="J185" s="54"/>
      <c r="K185" s="54"/>
      <c r="L185" s="54"/>
      <c r="M185" s="54"/>
      <c r="N185" s="54"/>
      <c r="O185" s="54"/>
      <c r="P185" s="54"/>
    </row>
    <row r="186" spans="3:16" x14ac:dyDescent="0.25">
      <c r="C186" s="54"/>
      <c r="D186" s="54"/>
      <c r="J186" s="54"/>
      <c r="K186" s="54"/>
      <c r="L186" s="54"/>
      <c r="M186" s="54"/>
      <c r="N186" s="54"/>
      <c r="O186" s="54"/>
      <c r="P186" s="54"/>
    </row>
    <row r="187" spans="3:16" x14ac:dyDescent="0.25">
      <c r="C187" s="54"/>
      <c r="D187" s="54"/>
      <c r="J187" s="54"/>
      <c r="K187" s="54"/>
      <c r="L187" s="54"/>
      <c r="M187" s="54"/>
      <c r="N187" s="54"/>
      <c r="O187" s="54"/>
      <c r="P187" s="54"/>
    </row>
    <row r="188" spans="3:16" x14ac:dyDescent="0.25">
      <c r="C188" s="54"/>
      <c r="D188" s="54"/>
      <c r="J188" s="54"/>
      <c r="K188" s="54"/>
      <c r="L188" s="54"/>
      <c r="M188" s="54"/>
      <c r="N188" s="54"/>
      <c r="O188" s="54"/>
      <c r="P188" s="54"/>
    </row>
    <row r="189" spans="3:16" x14ac:dyDescent="0.25">
      <c r="C189" s="54"/>
      <c r="D189" s="54"/>
      <c r="J189" s="54"/>
      <c r="K189" s="54"/>
      <c r="L189" s="54"/>
      <c r="M189" s="54"/>
      <c r="N189" s="54"/>
      <c r="O189" s="54"/>
      <c r="P189" s="54"/>
    </row>
    <row r="190" spans="3:16" x14ac:dyDescent="0.25">
      <c r="C190" s="54"/>
      <c r="D190" s="54"/>
      <c r="J190" s="54"/>
      <c r="K190" s="54"/>
      <c r="L190" s="54"/>
      <c r="M190" s="54"/>
      <c r="N190" s="54"/>
      <c r="O190" s="54"/>
      <c r="P190" s="54"/>
    </row>
    <row r="191" spans="3:16" x14ac:dyDescent="0.25">
      <c r="C191" s="54"/>
      <c r="D191" s="54"/>
      <c r="J191" s="54"/>
      <c r="K191" s="54"/>
      <c r="L191" s="54"/>
      <c r="M191" s="54"/>
      <c r="N191" s="54"/>
      <c r="O191" s="54"/>
      <c r="P191" s="54"/>
    </row>
    <row r="192" spans="3:16" x14ac:dyDescent="0.25">
      <c r="C192" s="54"/>
      <c r="D192" s="54"/>
      <c r="J192" s="54"/>
      <c r="K192" s="54"/>
      <c r="L192" s="54"/>
      <c r="M192" s="54"/>
      <c r="N192" s="54"/>
      <c r="O192" s="54"/>
      <c r="P192" s="54"/>
    </row>
    <row r="193" spans="3:16" x14ac:dyDescent="0.25">
      <c r="C193" s="54"/>
      <c r="D193" s="54"/>
      <c r="J193" s="54"/>
      <c r="K193" s="54"/>
      <c r="L193" s="54"/>
      <c r="M193" s="54"/>
      <c r="N193" s="54"/>
      <c r="O193" s="54"/>
      <c r="P193" s="54"/>
    </row>
    <row r="194" spans="3:16" x14ac:dyDescent="0.25">
      <c r="C194" s="54"/>
      <c r="D194" s="54"/>
      <c r="J194" s="54"/>
      <c r="K194" s="54"/>
      <c r="L194" s="54"/>
      <c r="M194" s="54"/>
      <c r="N194" s="54"/>
      <c r="O194" s="54"/>
      <c r="P194" s="54"/>
    </row>
    <row r="195" spans="3:16" x14ac:dyDescent="0.25">
      <c r="C195" s="54"/>
      <c r="D195" s="54"/>
      <c r="J195" s="54"/>
      <c r="K195" s="54"/>
      <c r="L195" s="54"/>
      <c r="M195" s="54"/>
      <c r="N195" s="54"/>
      <c r="O195" s="54"/>
      <c r="P195" s="54"/>
    </row>
    <row r="196" spans="3:16" x14ac:dyDescent="0.25">
      <c r="C196" s="54"/>
      <c r="D196" s="54"/>
      <c r="J196" s="54"/>
      <c r="K196" s="54"/>
      <c r="L196" s="54"/>
      <c r="M196" s="54"/>
      <c r="N196" s="54"/>
      <c r="O196" s="54"/>
      <c r="P196" s="54"/>
    </row>
    <row r="197" spans="3:16" x14ac:dyDescent="0.25">
      <c r="C197" s="54"/>
      <c r="D197" s="54"/>
      <c r="J197" s="54"/>
      <c r="K197" s="54"/>
      <c r="L197" s="54"/>
      <c r="M197" s="54"/>
      <c r="N197" s="54"/>
      <c r="O197" s="54"/>
      <c r="P197" s="54"/>
    </row>
    <row r="198" spans="3:16" x14ac:dyDescent="0.25">
      <c r="C198" s="54"/>
      <c r="D198" s="54"/>
      <c r="J198" s="54"/>
      <c r="K198" s="54"/>
      <c r="L198" s="54"/>
      <c r="M198" s="54"/>
      <c r="N198" s="54"/>
      <c r="O198" s="54"/>
      <c r="P198" s="54"/>
    </row>
    <row r="199" spans="3:16" x14ac:dyDescent="0.25">
      <c r="C199" s="54"/>
      <c r="D199" s="54"/>
      <c r="J199" s="54"/>
      <c r="K199" s="54"/>
      <c r="L199" s="54"/>
      <c r="M199" s="54"/>
      <c r="N199" s="54"/>
      <c r="O199" s="54"/>
      <c r="P199" s="54"/>
    </row>
    <row r="200" spans="3:16" x14ac:dyDescent="0.25">
      <c r="C200" s="54"/>
      <c r="D200" s="54"/>
      <c r="J200" s="54"/>
      <c r="K200" s="54"/>
      <c r="L200" s="54"/>
      <c r="M200" s="54"/>
      <c r="N200" s="54"/>
      <c r="O200" s="54"/>
      <c r="P200" s="54"/>
    </row>
    <row r="201" spans="3:16" x14ac:dyDescent="0.25">
      <c r="C201" s="54"/>
      <c r="D201" s="54"/>
      <c r="J201" s="54"/>
      <c r="K201" s="54"/>
      <c r="L201" s="54"/>
      <c r="M201" s="54"/>
      <c r="N201" s="54"/>
      <c r="O201" s="54"/>
      <c r="P201" s="54"/>
    </row>
    <row r="202" spans="3:16" x14ac:dyDescent="0.25">
      <c r="C202" s="54"/>
      <c r="D202" s="54"/>
      <c r="J202" s="54"/>
      <c r="K202" s="54"/>
      <c r="L202" s="54"/>
      <c r="M202" s="54"/>
      <c r="N202" s="54"/>
      <c r="O202" s="54"/>
      <c r="P202" s="54"/>
    </row>
    <row r="203" spans="3:16" x14ac:dyDescent="0.25">
      <c r="C203" s="54"/>
      <c r="D203" s="54"/>
      <c r="J203" s="54"/>
      <c r="K203" s="54"/>
      <c r="L203" s="54"/>
      <c r="M203" s="54"/>
      <c r="N203" s="54"/>
      <c r="O203" s="54"/>
      <c r="P203" s="54"/>
    </row>
    <row r="204" spans="3:16" x14ac:dyDescent="0.25">
      <c r="C204" s="54"/>
      <c r="D204" s="54"/>
      <c r="J204" s="54"/>
      <c r="K204" s="54"/>
      <c r="L204" s="54"/>
      <c r="M204" s="54"/>
      <c r="N204" s="54"/>
      <c r="O204" s="54"/>
      <c r="P204" s="54"/>
    </row>
    <row r="205" spans="3:16" x14ac:dyDescent="0.25">
      <c r="C205" s="54"/>
      <c r="D205" s="54"/>
      <c r="J205" s="54"/>
      <c r="K205" s="54"/>
      <c r="L205" s="54"/>
      <c r="M205" s="54"/>
      <c r="N205" s="54"/>
      <c r="O205" s="54"/>
      <c r="P205" s="54"/>
    </row>
    <row r="206" spans="3:16" x14ac:dyDescent="0.25">
      <c r="C206" s="54"/>
      <c r="D206" s="54"/>
      <c r="J206" s="54"/>
      <c r="K206" s="54"/>
      <c r="L206" s="54"/>
      <c r="M206" s="54"/>
      <c r="N206" s="54"/>
      <c r="O206" s="54"/>
      <c r="P206" s="54"/>
    </row>
    <row r="207" spans="3:16" x14ac:dyDescent="0.25">
      <c r="C207" s="54"/>
      <c r="D207" s="54"/>
      <c r="J207" s="54"/>
      <c r="K207" s="54"/>
      <c r="L207" s="54"/>
      <c r="M207" s="54"/>
      <c r="N207" s="54"/>
      <c r="O207" s="54"/>
      <c r="P207" s="54"/>
    </row>
    <row r="208" spans="3:16" x14ac:dyDescent="0.25">
      <c r="C208" s="54"/>
      <c r="D208" s="54"/>
      <c r="J208" s="54"/>
      <c r="K208" s="54"/>
      <c r="L208" s="54"/>
      <c r="M208" s="54"/>
      <c r="N208" s="54"/>
      <c r="O208" s="54"/>
      <c r="P208" s="54"/>
    </row>
    <row r="209" spans="3:16" x14ac:dyDescent="0.25">
      <c r="C209" s="54"/>
      <c r="D209" s="54"/>
      <c r="J209" s="54"/>
      <c r="K209" s="54"/>
      <c r="L209" s="54"/>
      <c r="M209" s="54"/>
      <c r="N209" s="54"/>
      <c r="O209" s="54"/>
      <c r="P209" s="54"/>
    </row>
    <row r="210" spans="3:16" x14ac:dyDescent="0.25">
      <c r="C210" s="54"/>
      <c r="D210" s="54"/>
      <c r="J210" s="54"/>
      <c r="K210" s="54"/>
      <c r="L210" s="54"/>
      <c r="M210" s="54"/>
      <c r="N210" s="54"/>
      <c r="O210" s="54"/>
      <c r="P210" s="54"/>
    </row>
    <row r="211" spans="3:16" x14ac:dyDescent="0.25">
      <c r="C211" s="54"/>
      <c r="D211" s="54"/>
      <c r="J211" s="54"/>
      <c r="K211" s="54"/>
      <c r="L211" s="54"/>
      <c r="M211" s="54"/>
      <c r="N211" s="54"/>
      <c r="O211" s="54"/>
      <c r="P211" s="54"/>
    </row>
    <row r="212" spans="3:16" x14ac:dyDescent="0.25">
      <c r="C212" s="54"/>
      <c r="D212" s="54"/>
      <c r="J212" s="54"/>
      <c r="K212" s="54"/>
      <c r="L212" s="54"/>
      <c r="M212" s="54"/>
      <c r="N212" s="54"/>
      <c r="O212" s="54"/>
      <c r="P212" s="54"/>
    </row>
    <row r="213" spans="3:16" x14ac:dyDescent="0.25">
      <c r="C213" s="54"/>
      <c r="D213" s="54"/>
      <c r="J213" s="54"/>
      <c r="K213" s="54"/>
      <c r="L213" s="54"/>
      <c r="M213" s="54"/>
      <c r="N213" s="54"/>
      <c r="O213" s="54"/>
      <c r="P213" s="54"/>
    </row>
    <row r="214" spans="3:16" x14ac:dyDescent="0.25">
      <c r="C214" s="54"/>
      <c r="D214" s="54"/>
      <c r="J214" s="54"/>
      <c r="K214" s="54"/>
      <c r="L214" s="54"/>
      <c r="M214" s="54"/>
      <c r="N214" s="54"/>
      <c r="O214" s="54"/>
      <c r="P214" s="54"/>
    </row>
    <row r="215" spans="3:16" x14ac:dyDescent="0.25">
      <c r="C215" s="54"/>
      <c r="D215" s="54"/>
      <c r="J215" s="54"/>
      <c r="K215" s="54"/>
      <c r="L215" s="54"/>
      <c r="M215" s="54"/>
      <c r="N215" s="54"/>
      <c r="O215" s="54"/>
      <c r="P215" s="54"/>
    </row>
    <row r="216" spans="3:16" x14ac:dyDescent="0.25">
      <c r="C216" s="54"/>
      <c r="D216" s="54"/>
      <c r="J216" s="54"/>
      <c r="K216" s="54"/>
      <c r="L216" s="54"/>
      <c r="M216" s="54"/>
      <c r="N216" s="54"/>
      <c r="O216" s="54"/>
      <c r="P216" s="54"/>
    </row>
    <row r="217" spans="3:16" x14ac:dyDescent="0.25">
      <c r="C217" s="54"/>
      <c r="D217" s="54"/>
      <c r="J217" s="54"/>
      <c r="K217" s="54"/>
      <c r="L217" s="54"/>
      <c r="M217" s="54"/>
      <c r="N217" s="54"/>
      <c r="O217" s="54"/>
      <c r="P217" s="54"/>
    </row>
    <row r="218" spans="3:16" x14ac:dyDescent="0.25">
      <c r="C218" s="54"/>
      <c r="D218" s="54"/>
      <c r="J218" s="54"/>
      <c r="K218" s="54"/>
      <c r="L218" s="54"/>
      <c r="M218" s="54"/>
      <c r="N218" s="54"/>
      <c r="O218" s="54"/>
      <c r="P218" s="54"/>
    </row>
    <row r="219" spans="3:16" x14ac:dyDescent="0.25">
      <c r="C219" s="54"/>
      <c r="D219" s="54"/>
      <c r="J219" s="54"/>
      <c r="K219" s="54"/>
      <c r="L219" s="54"/>
      <c r="M219" s="54"/>
      <c r="N219" s="54"/>
      <c r="O219" s="54"/>
      <c r="P219" s="54"/>
    </row>
    <row r="220" spans="3:16" x14ac:dyDescent="0.25">
      <c r="C220" s="54"/>
      <c r="D220" s="54"/>
      <c r="J220" s="54"/>
      <c r="K220" s="54"/>
      <c r="L220" s="54"/>
      <c r="M220" s="54"/>
      <c r="N220" s="54"/>
      <c r="O220" s="54"/>
      <c r="P220" s="54"/>
    </row>
    <row r="221" spans="3:16" x14ac:dyDescent="0.25">
      <c r="C221" s="54"/>
      <c r="D221" s="54"/>
      <c r="J221" s="54"/>
      <c r="K221" s="54"/>
      <c r="L221" s="54"/>
      <c r="M221" s="54"/>
      <c r="N221" s="54"/>
      <c r="O221" s="54"/>
      <c r="P221" s="54"/>
    </row>
    <row r="222" spans="3:16" x14ac:dyDescent="0.25">
      <c r="C222" s="54"/>
      <c r="D222" s="54"/>
      <c r="J222" s="54"/>
      <c r="K222" s="54"/>
      <c r="L222" s="54"/>
      <c r="M222" s="54"/>
      <c r="N222" s="54"/>
      <c r="O222" s="54"/>
      <c r="P222" s="54"/>
    </row>
    <row r="223" spans="3:16" x14ac:dyDescent="0.25">
      <c r="C223" s="54"/>
      <c r="D223" s="54"/>
      <c r="J223" s="54"/>
      <c r="K223" s="54"/>
      <c r="L223" s="54"/>
      <c r="M223" s="54"/>
      <c r="N223" s="54"/>
      <c r="O223" s="54"/>
      <c r="P223" s="54"/>
    </row>
    <row r="224" spans="3:16" x14ac:dyDescent="0.25">
      <c r="C224" s="54"/>
      <c r="D224" s="54"/>
      <c r="J224" s="54"/>
      <c r="K224" s="54"/>
      <c r="L224" s="54"/>
      <c r="M224" s="54"/>
      <c r="N224" s="54"/>
      <c r="O224" s="54"/>
      <c r="P224" s="54"/>
    </row>
    <row r="225" spans="3:16" x14ac:dyDescent="0.25">
      <c r="C225" s="54"/>
      <c r="D225" s="54"/>
      <c r="J225" s="54"/>
      <c r="K225" s="54"/>
      <c r="L225" s="54"/>
      <c r="M225" s="54"/>
      <c r="N225" s="54"/>
      <c r="O225" s="54"/>
      <c r="P225" s="54"/>
    </row>
    <row r="226" spans="3:16" x14ac:dyDescent="0.25">
      <c r="C226" s="54"/>
      <c r="D226" s="54"/>
      <c r="J226" s="54"/>
      <c r="K226" s="54"/>
      <c r="L226" s="54"/>
      <c r="M226" s="54"/>
      <c r="N226" s="54"/>
      <c r="O226" s="54"/>
      <c r="P226" s="54"/>
    </row>
    <row r="227" spans="3:16" x14ac:dyDescent="0.25">
      <c r="C227" s="54"/>
      <c r="D227" s="54"/>
      <c r="J227" s="54"/>
      <c r="K227" s="54"/>
      <c r="L227" s="54"/>
      <c r="M227" s="54"/>
      <c r="N227" s="54"/>
      <c r="O227" s="54"/>
      <c r="P227" s="54"/>
    </row>
    <row r="228" spans="3:16" x14ac:dyDescent="0.25">
      <c r="C228" s="54"/>
      <c r="D228" s="54"/>
      <c r="J228" s="54"/>
      <c r="K228" s="54"/>
      <c r="L228" s="54"/>
      <c r="M228" s="54"/>
      <c r="N228" s="54"/>
      <c r="O228" s="54"/>
      <c r="P228" s="54"/>
    </row>
    <row r="229" spans="3:16" x14ac:dyDescent="0.25">
      <c r="C229" s="54"/>
      <c r="D229" s="54"/>
      <c r="J229" s="54"/>
      <c r="K229" s="54"/>
      <c r="L229" s="54"/>
      <c r="M229" s="54"/>
      <c r="N229" s="54"/>
      <c r="O229" s="54"/>
      <c r="P229" s="54"/>
    </row>
    <row r="230" spans="3:16" x14ac:dyDescent="0.25">
      <c r="C230" s="54"/>
      <c r="D230" s="54"/>
      <c r="J230" s="54"/>
      <c r="K230" s="54"/>
      <c r="L230" s="54"/>
      <c r="M230" s="54"/>
      <c r="N230" s="54"/>
      <c r="O230" s="54"/>
      <c r="P230" s="54"/>
    </row>
    <row r="231" spans="3:16" x14ac:dyDescent="0.25">
      <c r="C231" s="54"/>
      <c r="D231" s="54"/>
      <c r="J231" s="54"/>
      <c r="K231" s="54"/>
      <c r="L231" s="54"/>
      <c r="M231" s="54"/>
      <c r="N231" s="54"/>
      <c r="O231" s="54"/>
      <c r="P231" s="54"/>
    </row>
    <row r="232" spans="3:16" x14ac:dyDescent="0.25">
      <c r="C232" s="54"/>
      <c r="D232" s="54"/>
      <c r="J232" s="54"/>
      <c r="K232" s="54"/>
      <c r="L232" s="54"/>
      <c r="M232" s="54"/>
      <c r="N232" s="54"/>
      <c r="O232" s="54"/>
      <c r="P232" s="54"/>
    </row>
    <row r="233" spans="3:16" x14ac:dyDescent="0.25">
      <c r="C233" s="54"/>
      <c r="D233" s="54"/>
      <c r="J233" s="54"/>
      <c r="K233" s="54"/>
      <c r="L233" s="54"/>
      <c r="M233" s="54"/>
      <c r="N233" s="54"/>
      <c r="O233" s="54"/>
      <c r="P233" s="54"/>
    </row>
    <row r="234" spans="3:16" x14ac:dyDescent="0.25">
      <c r="C234" s="54"/>
      <c r="D234" s="54"/>
      <c r="J234" s="54"/>
      <c r="K234" s="54"/>
      <c r="L234" s="54"/>
      <c r="M234" s="54"/>
      <c r="N234" s="54"/>
      <c r="O234" s="54"/>
      <c r="P234" s="54"/>
    </row>
    <row r="235" spans="3:16" x14ac:dyDescent="0.25">
      <c r="C235" s="54"/>
      <c r="D235" s="54"/>
      <c r="J235" s="54"/>
      <c r="K235" s="54"/>
      <c r="L235" s="54"/>
      <c r="M235" s="54"/>
      <c r="N235" s="54"/>
      <c r="O235" s="54"/>
      <c r="P235" s="54"/>
    </row>
    <row r="236" spans="3:16" x14ac:dyDescent="0.25">
      <c r="C236" s="54"/>
      <c r="D236" s="54"/>
      <c r="J236" s="54"/>
      <c r="K236" s="54"/>
      <c r="L236" s="54"/>
      <c r="M236" s="54"/>
      <c r="N236" s="54"/>
      <c r="O236" s="54"/>
      <c r="P236" s="54"/>
    </row>
    <row r="237" spans="3:16" x14ac:dyDescent="0.25">
      <c r="C237" s="54"/>
      <c r="D237" s="54"/>
      <c r="J237" s="54"/>
      <c r="K237" s="54"/>
      <c r="L237" s="54"/>
      <c r="M237" s="54"/>
      <c r="N237" s="54"/>
      <c r="O237" s="54"/>
      <c r="P237" s="54"/>
    </row>
    <row r="238" spans="3:16" x14ac:dyDescent="0.25">
      <c r="C238" s="54"/>
      <c r="D238" s="54"/>
      <c r="J238" s="54"/>
      <c r="K238" s="54"/>
      <c r="L238" s="54"/>
      <c r="M238" s="54"/>
      <c r="N238" s="54"/>
      <c r="O238" s="54"/>
      <c r="P238" s="54"/>
    </row>
    <row r="239" spans="3:16" x14ac:dyDescent="0.25">
      <c r="C239" s="54"/>
      <c r="D239" s="54"/>
      <c r="J239" s="54"/>
      <c r="K239" s="54"/>
      <c r="L239" s="54"/>
      <c r="M239" s="54"/>
      <c r="N239" s="54"/>
      <c r="O239" s="54"/>
      <c r="P239" s="54"/>
    </row>
    <row r="240" spans="3:16" x14ac:dyDescent="0.25">
      <c r="C240" s="54"/>
      <c r="D240" s="54"/>
      <c r="J240" s="54"/>
      <c r="K240" s="54"/>
      <c r="L240" s="54"/>
      <c r="M240" s="54"/>
      <c r="N240" s="54"/>
      <c r="O240" s="54"/>
      <c r="P240" s="54"/>
    </row>
    <row r="241" spans="3:16" x14ac:dyDescent="0.25">
      <c r="C241" s="54"/>
      <c r="D241" s="54"/>
      <c r="J241" s="54"/>
      <c r="K241" s="54"/>
      <c r="L241" s="54"/>
      <c r="M241" s="54"/>
      <c r="N241" s="54"/>
      <c r="O241" s="54"/>
      <c r="P241" s="54"/>
    </row>
    <row r="242" spans="3:16" x14ac:dyDescent="0.25">
      <c r="C242" s="54"/>
      <c r="D242" s="54"/>
      <c r="J242" s="54"/>
      <c r="K242" s="54"/>
      <c r="L242" s="54"/>
      <c r="M242" s="54"/>
      <c r="N242" s="54"/>
      <c r="O242" s="54"/>
      <c r="P242" s="54"/>
    </row>
    <row r="243" spans="3:16" x14ac:dyDescent="0.25">
      <c r="C243" s="54"/>
      <c r="D243" s="54"/>
      <c r="J243" s="54"/>
      <c r="K243" s="54"/>
      <c r="L243" s="54"/>
      <c r="M243" s="54"/>
      <c r="N243" s="54"/>
      <c r="O243" s="54"/>
      <c r="P243" s="54"/>
    </row>
    <row r="244" spans="3:16" x14ac:dyDescent="0.25">
      <c r="C244" s="54"/>
      <c r="D244" s="54"/>
      <c r="J244" s="54"/>
      <c r="K244" s="54"/>
      <c r="L244" s="54"/>
      <c r="M244" s="54"/>
      <c r="N244" s="54"/>
      <c r="O244" s="54"/>
      <c r="P244" s="54"/>
    </row>
    <row r="245" spans="3:16" x14ac:dyDescent="0.25">
      <c r="C245" s="54"/>
      <c r="D245" s="54"/>
      <c r="J245" s="54"/>
      <c r="K245" s="54"/>
      <c r="L245" s="54"/>
      <c r="M245" s="54"/>
      <c r="N245" s="54"/>
      <c r="O245" s="54"/>
      <c r="P245" s="54"/>
    </row>
    <row r="246" spans="3:16" x14ac:dyDescent="0.25">
      <c r="C246" s="54"/>
      <c r="D246" s="54"/>
      <c r="J246" s="54"/>
      <c r="K246" s="54"/>
      <c r="L246" s="54"/>
      <c r="M246" s="54"/>
      <c r="N246" s="54"/>
      <c r="O246" s="54"/>
      <c r="P246" s="54"/>
    </row>
    <row r="247" spans="3:16" x14ac:dyDescent="0.25">
      <c r="C247" s="54"/>
      <c r="D247" s="54"/>
      <c r="J247" s="54"/>
      <c r="K247" s="54"/>
      <c r="L247" s="54"/>
      <c r="M247" s="54"/>
      <c r="N247" s="54"/>
      <c r="O247" s="54"/>
      <c r="P247" s="54"/>
    </row>
    <row r="248" spans="3:16" x14ac:dyDescent="0.25">
      <c r="C248" s="54"/>
      <c r="D248" s="54"/>
      <c r="J248" s="54"/>
      <c r="K248" s="54"/>
      <c r="L248" s="54"/>
      <c r="M248" s="54"/>
      <c r="N248" s="54"/>
      <c r="O248" s="54"/>
      <c r="P248" s="54"/>
    </row>
    <row r="249" spans="3:16" x14ac:dyDescent="0.25">
      <c r="C249" s="54"/>
      <c r="D249" s="54"/>
      <c r="J249" s="54"/>
      <c r="K249" s="54"/>
      <c r="L249" s="54"/>
      <c r="M249" s="54"/>
      <c r="N249" s="54"/>
      <c r="O249" s="54"/>
      <c r="P249" s="54"/>
    </row>
    <row r="250" spans="3:16" x14ac:dyDescent="0.25">
      <c r="C250" s="54"/>
      <c r="D250" s="54"/>
      <c r="J250" s="54"/>
      <c r="K250" s="54"/>
      <c r="L250" s="54"/>
      <c r="M250" s="54"/>
      <c r="N250" s="54"/>
      <c r="O250" s="54"/>
      <c r="P250" s="54"/>
    </row>
    <row r="251" spans="3:16" x14ac:dyDescent="0.25">
      <c r="C251" s="54"/>
      <c r="D251" s="54"/>
      <c r="J251" s="54"/>
      <c r="K251" s="54"/>
      <c r="L251" s="54"/>
      <c r="M251" s="54"/>
      <c r="N251" s="54"/>
      <c r="O251" s="54"/>
      <c r="P251" s="54"/>
    </row>
    <row r="252" spans="3:16" x14ac:dyDescent="0.25">
      <c r="C252" s="54"/>
      <c r="D252" s="54"/>
      <c r="J252" s="54"/>
      <c r="K252" s="54"/>
      <c r="L252" s="54"/>
      <c r="M252" s="54"/>
      <c r="N252" s="54"/>
      <c r="O252" s="54"/>
      <c r="P252" s="54"/>
    </row>
    <row r="253" spans="3:16" x14ac:dyDescent="0.25">
      <c r="C253" s="54"/>
      <c r="D253" s="54"/>
      <c r="J253" s="54"/>
      <c r="K253" s="54"/>
      <c r="L253" s="54"/>
      <c r="M253" s="54"/>
      <c r="N253" s="54"/>
      <c r="O253" s="54"/>
      <c r="P253" s="54"/>
    </row>
    <row r="254" spans="3:16" x14ac:dyDescent="0.25">
      <c r="C254" s="54"/>
      <c r="D254" s="54"/>
      <c r="J254" s="54"/>
      <c r="K254" s="54"/>
      <c r="L254" s="54"/>
      <c r="M254" s="54"/>
      <c r="N254" s="54"/>
      <c r="O254" s="54"/>
      <c r="P254" s="54"/>
    </row>
    <row r="255" spans="3:16" x14ac:dyDescent="0.25">
      <c r="C255" s="54"/>
      <c r="D255" s="54"/>
      <c r="J255" s="54"/>
      <c r="K255" s="54"/>
      <c r="L255" s="54"/>
      <c r="M255" s="54"/>
      <c r="N255" s="54"/>
      <c r="O255" s="54"/>
      <c r="P255" s="54"/>
    </row>
    <row r="256" spans="3:16" x14ac:dyDescent="0.25">
      <c r="C256" s="54"/>
      <c r="D256" s="54"/>
      <c r="J256" s="54"/>
      <c r="K256" s="54"/>
      <c r="L256" s="54"/>
      <c r="M256" s="54"/>
      <c r="N256" s="54"/>
      <c r="O256" s="54"/>
      <c r="P256" s="54"/>
    </row>
    <row r="257" spans="3:16" x14ac:dyDescent="0.25">
      <c r="C257" s="54"/>
      <c r="D257" s="54"/>
      <c r="J257" s="54"/>
      <c r="K257" s="54"/>
      <c r="L257" s="54"/>
      <c r="M257" s="54"/>
      <c r="N257" s="54"/>
      <c r="O257" s="54"/>
      <c r="P257" s="54"/>
    </row>
    <row r="258" spans="3:16" x14ac:dyDescent="0.25">
      <c r="C258" s="54"/>
      <c r="D258" s="54"/>
      <c r="J258" s="54"/>
      <c r="K258" s="54"/>
      <c r="L258" s="54"/>
      <c r="M258" s="54"/>
      <c r="N258" s="54"/>
      <c r="O258" s="54"/>
      <c r="P258" s="54"/>
    </row>
    <row r="259" spans="3:16" x14ac:dyDescent="0.25">
      <c r="C259" s="54"/>
      <c r="D259" s="54"/>
      <c r="J259" s="54"/>
      <c r="K259" s="54"/>
      <c r="L259" s="54"/>
      <c r="M259" s="54"/>
      <c r="N259" s="54"/>
      <c r="O259" s="54"/>
      <c r="P259" s="54"/>
    </row>
    <row r="260" spans="3:16" x14ac:dyDescent="0.25">
      <c r="C260" s="54"/>
      <c r="D260" s="54"/>
      <c r="J260" s="54"/>
      <c r="K260" s="54"/>
      <c r="L260" s="54"/>
      <c r="M260" s="54"/>
      <c r="N260" s="54"/>
      <c r="O260" s="54"/>
      <c r="P260" s="54"/>
    </row>
    <row r="261" spans="3:16" x14ac:dyDescent="0.25">
      <c r="C261" s="54"/>
      <c r="D261" s="54"/>
      <c r="J261" s="54"/>
      <c r="K261" s="54"/>
      <c r="L261" s="54"/>
      <c r="M261" s="54"/>
      <c r="N261" s="54"/>
      <c r="O261" s="54"/>
      <c r="P261" s="54"/>
    </row>
    <row r="262" spans="3:16" x14ac:dyDescent="0.25">
      <c r="C262" s="54"/>
      <c r="D262" s="54"/>
      <c r="J262" s="54"/>
      <c r="K262" s="54"/>
      <c r="L262" s="54"/>
      <c r="M262" s="54"/>
      <c r="N262" s="54"/>
      <c r="O262" s="54"/>
      <c r="P262" s="54"/>
    </row>
    <row r="263" spans="3:16" x14ac:dyDescent="0.25">
      <c r="C263" s="54"/>
      <c r="D263" s="54"/>
      <c r="J263" s="54"/>
      <c r="K263" s="54"/>
      <c r="L263" s="54"/>
      <c r="M263" s="54"/>
      <c r="N263" s="54"/>
      <c r="O263" s="54"/>
      <c r="P263" s="54"/>
    </row>
    <row r="264" spans="3:16" x14ac:dyDescent="0.25">
      <c r="C264" s="54"/>
      <c r="D264" s="54"/>
      <c r="J264" s="54"/>
      <c r="K264" s="54"/>
      <c r="L264" s="54"/>
      <c r="M264" s="54"/>
      <c r="N264" s="54"/>
      <c r="O264" s="54"/>
      <c r="P264" s="54"/>
    </row>
    <row r="265" spans="3:16" x14ac:dyDescent="0.25">
      <c r="C265" s="54"/>
      <c r="D265" s="54"/>
      <c r="J265" s="54"/>
      <c r="K265" s="54"/>
      <c r="L265" s="54"/>
      <c r="M265" s="54"/>
      <c r="N265" s="54"/>
      <c r="O265" s="54"/>
      <c r="P265" s="54"/>
    </row>
    <row r="266" spans="3:16" x14ac:dyDescent="0.25">
      <c r="C266" s="54"/>
      <c r="D266" s="54"/>
      <c r="J266" s="54"/>
      <c r="K266" s="54"/>
      <c r="L266" s="54"/>
      <c r="M266" s="54"/>
      <c r="N266" s="54"/>
      <c r="O266" s="54"/>
      <c r="P266" s="54"/>
    </row>
    <row r="267" spans="3:16" x14ac:dyDescent="0.25">
      <c r="C267" s="54"/>
      <c r="D267" s="54"/>
      <c r="J267" s="54"/>
      <c r="K267" s="54"/>
      <c r="L267" s="54"/>
      <c r="M267" s="54"/>
      <c r="N267" s="54"/>
      <c r="O267" s="54"/>
      <c r="P267" s="54"/>
    </row>
    <row r="268" spans="3:16" x14ac:dyDescent="0.25">
      <c r="C268" s="54"/>
      <c r="D268" s="54"/>
      <c r="J268" s="54"/>
      <c r="K268" s="54"/>
      <c r="L268" s="54"/>
      <c r="M268" s="54"/>
      <c r="N268" s="54"/>
      <c r="O268" s="54"/>
      <c r="P268" s="54"/>
    </row>
    <row r="269" spans="3:16" x14ac:dyDescent="0.25">
      <c r="C269" s="54"/>
      <c r="D269" s="54"/>
      <c r="J269" s="54"/>
      <c r="K269" s="54"/>
      <c r="L269" s="54"/>
      <c r="M269" s="54"/>
      <c r="N269" s="54"/>
      <c r="O269" s="54"/>
      <c r="P269" s="54"/>
    </row>
    <row r="270" spans="3:16" x14ac:dyDescent="0.25">
      <c r="C270" s="54"/>
      <c r="D270" s="54"/>
      <c r="J270" s="54"/>
      <c r="K270" s="54"/>
      <c r="L270" s="54"/>
      <c r="M270" s="54"/>
      <c r="N270" s="54"/>
      <c r="O270" s="54"/>
      <c r="P270" s="54"/>
    </row>
    <row r="271" spans="3:16" x14ac:dyDescent="0.25">
      <c r="C271" s="54"/>
      <c r="D271" s="54"/>
      <c r="J271" s="54"/>
      <c r="K271" s="54"/>
      <c r="L271" s="54"/>
      <c r="M271" s="54"/>
      <c r="N271" s="54"/>
      <c r="O271" s="54"/>
      <c r="P271" s="54"/>
    </row>
    <row r="272" spans="3:16" x14ac:dyDescent="0.25">
      <c r="C272" s="54"/>
      <c r="D272" s="54"/>
      <c r="J272" s="54"/>
      <c r="K272" s="54"/>
      <c r="L272" s="54"/>
      <c r="M272" s="54"/>
      <c r="N272" s="54"/>
      <c r="O272" s="54"/>
      <c r="P272" s="54"/>
    </row>
    <row r="273" spans="3:16" x14ac:dyDescent="0.25">
      <c r="C273" s="54"/>
      <c r="D273" s="54"/>
      <c r="J273" s="54"/>
      <c r="K273" s="54"/>
      <c r="L273" s="54"/>
      <c r="M273" s="54"/>
      <c r="N273" s="54"/>
      <c r="O273" s="54"/>
      <c r="P273" s="54"/>
    </row>
    <row r="274" spans="3:16" x14ac:dyDescent="0.25">
      <c r="C274" s="54"/>
      <c r="D274" s="54"/>
      <c r="J274" s="54"/>
      <c r="K274" s="54"/>
      <c r="L274" s="54"/>
      <c r="M274" s="54"/>
      <c r="N274" s="54"/>
      <c r="O274" s="54"/>
      <c r="P274" s="54"/>
    </row>
    <row r="275" spans="3:16" x14ac:dyDescent="0.25">
      <c r="C275" s="54"/>
      <c r="D275" s="54"/>
      <c r="J275" s="54"/>
      <c r="K275" s="54"/>
      <c r="L275" s="54"/>
      <c r="M275" s="54"/>
      <c r="N275" s="54"/>
      <c r="O275" s="54"/>
      <c r="P275" s="54"/>
    </row>
    <row r="276" spans="3:16" x14ac:dyDescent="0.25">
      <c r="C276" s="54"/>
      <c r="D276" s="54"/>
      <c r="J276" s="54"/>
      <c r="K276" s="54"/>
      <c r="L276" s="54"/>
      <c r="M276" s="54"/>
      <c r="N276" s="54"/>
      <c r="O276" s="54"/>
      <c r="P276" s="54"/>
    </row>
    <row r="277" spans="3:16" x14ac:dyDescent="0.25">
      <c r="C277" s="54"/>
      <c r="D277" s="54"/>
      <c r="J277" s="54"/>
      <c r="K277" s="54"/>
      <c r="L277" s="54"/>
      <c r="M277" s="54"/>
      <c r="N277" s="54"/>
      <c r="O277" s="54"/>
      <c r="P277" s="54"/>
    </row>
    <row r="278" spans="3:16" x14ac:dyDescent="0.25">
      <c r="C278" s="54"/>
      <c r="D278" s="54"/>
      <c r="J278" s="54"/>
      <c r="K278" s="54"/>
      <c r="L278" s="54"/>
      <c r="M278" s="54"/>
      <c r="N278" s="54"/>
      <c r="O278" s="54"/>
      <c r="P278" s="54"/>
    </row>
    <row r="279" spans="3:16" x14ac:dyDescent="0.25">
      <c r="C279" s="54"/>
      <c r="D279" s="54"/>
      <c r="J279" s="54"/>
      <c r="K279" s="54"/>
      <c r="L279" s="54"/>
      <c r="M279" s="54"/>
      <c r="N279" s="54"/>
      <c r="O279" s="54"/>
      <c r="P279" s="54"/>
    </row>
    <row r="280" spans="3:16" x14ac:dyDescent="0.25">
      <c r="C280" s="54"/>
      <c r="D280" s="54"/>
      <c r="J280" s="54"/>
      <c r="K280" s="54"/>
      <c r="L280" s="54"/>
      <c r="M280" s="54"/>
      <c r="N280" s="54"/>
      <c r="O280" s="54"/>
      <c r="P280" s="54"/>
    </row>
    <row r="281" spans="3:16" x14ac:dyDescent="0.25">
      <c r="C281" s="54"/>
      <c r="D281" s="54"/>
      <c r="J281" s="54"/>
      <c r="K281" s="54"/>
      <c r="L281" s="54"/>
      <c r="M281" s="54"/>
      <c r="N281" s="54"/>
      <c r="O281" s="54"/>
      <c r="P281" s="54"/>
    </row>
    <row r="282" spans="3:16" x14ac:dyDescent="0.25">
      <c r="C282" s="54"/>
      <c r="D282" s="54"/>
      <c r="J282" s="54"/>
      <c r="K282" s="54"/>
      <c r="L282" s="54"/>
      <c r="M282" s="54"/>
      <c r="N282" s="54"/>
      <c r="O282" s="54"/>
      <c r="P282" s="54"/>
    </row>
    <row r="283" spans="3:16" x14ac:dyDescent="0.25">
      <c r="C283" s="54"/>
      <c r="D283" s="54"/>
      <c r="J283" s="54"/>
      <c r="K283" s="54"/>
      <c r="L283" s="54"/>
      <c r="M283" s="54"/>
      <c r="N283" s="54"/>
      <c r="O283" s="54"/>
      <c r="P283" s="54"/>
    </row>
    <row r="284" spans="3:16" x14ac:dyDescent="0.25">
      <c r="C284" s="54"/>
      <c r="D284" s="54"/>
      <c r="J284" s="54"/>
      <c r="K284" s="54"/>
      <c r="L284" s="54"/>
      <c r="M284" s="54"/>
      <c r="N284" s="54"/>
      <c r="O284" s="54"/>
      <c r="P284" s="54"/>
    </row>
    <row r="285" spans="3:16" x14ac:dyDescent="0.25">
      <c r="C285" s="54"/>
      <c r="D285" s="54"/>
      <c r="J285" s="54"/>
      <c r="K285" s="54"/>
      <c r="L285" s="54"/>
      <c r="M285" s="54"/>
      <c r="N285" s="54"/>
      <c r="O285" s="54"/>
      <c r="P285" s="54"/>
    </row>
    <row r="286" spans="3:16" x14ac:dyDescent="0.25">
      <c r="C286" s="54"/>
      <c r="D286" s="54"/>
      <c r="J286" s="54"/>
      <c r="K286" s="54"/>
      <c r="L286" s="54"/>
      <c r="M286" s="54"/>
      <c r="N286" s="54"/>
      <c r="O286" s="54"/>
      <c r="P286" s="54"/>
    </row>
    <row r="287" spans="3:16" x14ac:dyDescent="0.25">
      <c r="C287" s="54"/>
      <c r="D287" s="54"/>
      <c r="J287" s="54"/>
      <c r="K287" s="54"/>
      <c r="L287" s="54"/>
      <c r="M287" s="54"/>
      <c r="N287" s="54"/>
      <c r="O287" s="54"/>
      <c r="P287" s="54"/>
    </row>
    <row r="288" spans="3:16" x14ac:dyDescent="0.25">
      <c r="C288" s="54"/>
      <c r="D288" s="54"/>
      <c r="J288" s="54"/>
      <c r="K288" s="54"/>
      <c r="L288" s="54"/>
      <c r="M288" s="54"/>
      <c r="N288" s="54"/>
      <c r="O288" s="54"/>
      <c r="P288" s="54"/>
    </row>
    <row r="289" spans="3:16" x14ac:dyDescent="0.25">
      <c r="C289" s="54"/>
      <c r="D289" s="54"/>
      <c r="J289" s="54"/>
      <c r="K289" s="54"/>
      <c r="L289" s="54"/>
      <c r="M289" s="54"/>
      <c r="N289" s="54"/>
      <c r="O289" s="54"/>
      <c r="P289" s="54"/>
    </row>
    <row r="290" spans="3:16" x14ac:dyDescent="0.25">
      <c r="C290" s="54"/>
      <c r="D290" s="54"/>
      <c r="J290" s="54"/>
      <c r="K290" s="54"/>
      <c r="L290" s="54"/>
      <c r="M290" s="54"/>
      <c r="N290" s="54"/>
      <c r="O290" s="54"/>
      <c r="P290" s="54"/>
    </row>
    <row r="291" spans="3:16" x14ac:dyDescent="0.25">
      <c r="C291" s="54"/>
      <c r="D291" s="54"/>
      <c r="J291" s="54"/>
      <c r="K291" s="54"/>
      <c r="L291" s="54"/>
      <c r="M291" s="54"/>
      <c r="N291" s="54"/>
      <c r="O291" s="54"/>
      <c r="P291" s="54"/>
    </row>
    <row r="292" spans="3:16" x14ac:dyDescent="0.25">
      <c r="C292" s="54"/>
      <c r="D292" s="54"/>
      <c r="J292" s="54"/>
      <c r="K292" s="54"/>
      <c r="L292" s="54"/>
      <c r="M292" s="54"/>
      <c r="N292" s="54"/>
      <c r="O292" s="54"/>
      <c r="P292" s="54"/>
    </row>
    <row r="293" spans="3:16" x14ac:dyDescent="0.25">
      <c r="C293" s="54"/>
      <c r="D293" s="54"/>
      <c r="J293" s="54"/>
      <c r="K293" s="54"/>
      <c r="L293" s="54"/>
      <c r="M293" s="54"/>
      <c r="N293" s="54"/>
      <c r="O293" s="54"/>
      <c r="P293" s="54"/>
    </row>
    <row r="294" spans="3:16" x14ac:dyDescent="0.25">
      <c r="C294" s="54"/>
      <c r="D294" s="54"/>
      <c r="J294" s="54"/>
      <c r="K294" s="54"/>
      <c r="L294" s="54"/>
      <c r="M294" s="54"/>
      <c r="N294" s="54"/>
      <c r="O294" s="54"/>
      <c r="P294" s="54"/>
    </row>
    <row r="295" spans="3:16" x14ac:dyDescent="0.25">
      <c r="C295" s="54"/>
      <c r="D295" s="54"/>
      <c r="J295" s="54"/>
      <c r="K295" s="54"/>
      <c r="L295" s="54"/>
      <c r="M295" s="54"/>
      <c r="N295" s="54"/>
      <c r="O295" s="54"/>
      <c r="P295" s="54"/>
    </row>
    <row r="296" spans="3:16" x14ac:dyDescent="0.25">
      <c r="C296" s="54"/>
      <c r="D296" s="54"/>
      <c r="J296" s="54"/>
      <c r="K296" s="54"/>
      <c r="L296" s="54"/>
      <c r="M296" s="54"/>
      <c r="N296" s="54"/>
      <c r="O296" s="54"/>
      <c r="P296" s="54"/>
    </row>
    <row r="297" spans="3:16" x14ac:dyDescent="0.25">
      <c r="C297" s="54"/>
      <c r="D297" s="54"/>
      <c r="J297" s="54"/>
      <c r="K297" s="54"/>
      <c r="L297" s="54"/>
      <c r="M297" s="54"/>
      <c r="N297" s="54"/>
      <c r="O297" s="54"/>
      <c r="P297" s="54"/>
    </row>
    <row r="298" spans="3:16" x14ac:dyDescent="0.25">
      <c r="C298" s="54"/>
      <c r="D298" s="54"/>
      <c r="J298" s="54"/>
      <c r="K298" s="54"/>
      <c r="L298" s="54"/>
      <c r="M298" s="54"/>
      <c r="N298" s="54"/>
      <c r="O298" s="54"/>
      <c r="P298" s="54"/>
    </row>
    <row r="299" spans="3:16" x14ac:dyDescent="0.25">
      <c r="C299" s="54"/>
      <c r="D299" s="54"/>
      <c r="J299" s="54"/>
      <c r="K299" s="54"/>
      <c r="L299" s="54"/>
      <c r="M299" s="54"/>
      <c r="N299" s="54"/>
      <c r="O299" s="54"/>
      <c r="P299" s="54"/>
    </row>
    <row r="300" spans="3:16" x14ac:dyDescent="0.25">
      <c r="C300" s="54"/>
      <c r="D300" s="54"/>
      <c r="J300" s="54"/>
      <c r="K300" s="54"/>
      <c r="L300" s="54"/>
      <c r="M300" s="54"/>
      <c r="N300" s="54"/>
      <c r="O300" s="54"/>
      <c r="P300" s="54"/>
    </row>
    <row r="301" spans="3:16" x14ac:dyDescent="0.25">
      <c r="C301" s="54"/>
      <c r="D301" s="54"/>
      <c r="J301" s="54"/>
      <c r="K301" s="54"/>
      <c r="L301" s="54"/>
      <c r="M301" s="54"/>
      <c r="N301" s="54"/>
      <c r="O301" s="54"/>
      <c r="P301" s="54"/>
    </row>
    <row r="302" spans="3:16" x14ac:dyDescent="0.25">
      <c r="C302" s="54"/>
      <c r="D302" s="54"/>
      <c r="J302" s="54"/>
      <c r="K302" s="54"/>
      <c r="L302" s="54"/>
      <c r="M302" s="54"/>
      <c r="N302" s="54"/>
      <c r="O302" s="54"/>
      <c r="P302" s="54"/>
    </row>
    <row r="303" spans="3:16" x14ac:dyDescent="0.25">
      <c r="C303" s="54"/>
      <c r="D303" s="54"/>
      <c r="J303" s="54"/>
      <c r="K303" s="54"/>
      <c r="L303" s="54"/>
      <c r="M303" s="54"/>
      <c r="N303" s="54"/>
      <c r="O303" s="54"/>
      <c r="P303" s="54"/>
    </row>
    <row r="304" spans="3:16" x14ac:dyDescent="0.25">
      <c r="C304" s="54"/>
      <c r="D304" s="54"/>
      <c r="J304" s="54"/>
      <c r="K304" s="54"/>
      <c r="L304" s="54"/>
      <c r="M304" s="54"/>
      <c r="N304" s="54"/>
      <c r="O304" s="54"/>
      <c r="P304" s="54"/>
    </row>
    <row r="305" spans="3:16" x14ac:dyDescent="0.25">
      <c r="C305" s="54"/>
      <c r="D305" s="54"/>
      <c r="J305" s="54"/>
      <c r="K305" s="54"/>
      <c r="L305" s="54"/>
      <c r="M305" s="54"/>
      <c r="N305" s="54"/>
      <c r="O305" s="54"/>
      <c r="P305" s="54"/>
    </row>
    <row r="306" spans="3:16" x14ac:dyDescent="0.25">
      <c r="C306" s="54"/>
      <c r="D306" s="54"/>
      <c r="J306" s="54"/>
      <c r="K306" s="54"/>
      <c r="L306" s="54"/>
      <c r="M306" s="54"/>
      <c r="N306" s="54"/>
      <c r="O306" s="54"/>
      <c r="P306" s="54"/>
    </row>
    <row r="307" spans="3:16" x14ac:dyDescent="0.25">
      <c r="C307" s="54"/>
      <c r="D307" s="54"/>
      <c r="J307" s="54"/>
      <c r="K307" s="54"/>
      <c r="L307" s="54"/>
      <c r="M307" s="54"/>
      <c r="N307" s="54"/>
      <c r="O307" s="54"/>
      <c r="P307" s="54"/>
    </row>
    <row r="308" spans="3:16" x14ac:dyDescent="0.25">
      <c r="C308" s="54"/>
      <c r="D308" s="54"/>
      <c r="J308" s="54"/>
      <c r="K308" s="54"/>
      <c r="L308" s="54"/>
      <c r="M308" s="54"/>
      <c r="N308" s="54"/>
      <c r="O308" s="54"/>
      <c r="P308" s="54"/>
    </row>
    <row r="309" spans="3:16" x14ac:dyDescent="0.25">
      <c r="C309" s="54"/>
      <c r="D309" s="54"/>
      <c r="J309" s="54"/>
      <c r="K309" s="54"/>
      <c r="L309" s="54"/>
      <c r="M309" s="54"/>
      <c r="N309" s="54"/>
      <c r="O309" s="54"/>
      <c r="P309" s="54"/>
    </row>
    <row r="310" spans="3:16" x14ac:dyDescent="0.25">
      <c r="C310" s="54"/>
      <c r="D310" s="54"/>
      <c r="J310" s="54"/>
      <c r="K310" s="54"/>
      <c r="L310" s="54"/>
      <c r="M310" s="54"/>
      <c r="N310" s="54"/>
      <c r="O310" s="54"/>
      <c r="P310" s="54"/>
    </row>
    <row r="311" spans="3:16" x14ac:dyDescent="0.25">
      <c r="C311" s="54"/>
      <c r="D311" s="54"/>
      <c r="J311" s="54"/>
      <c r="K311" s="54"/>
      <c r="L311" s="54"/>
      <c r="M311" s="54"/>
      <c r="N311" s="54"/>
      <c r="O311" s="54"/>
      <c r="P311" s="54"/>
    </row>
    <row r="312" spans="3:16" x14ac:dyDescent="0.25">
      <c r="C312" s="54"/>
      <c r="D312" s="54"/>
      <c r="J312" s="54"/>
      <c r="K312" s="54"/>
      <c r="L312" s="54"/>
      <c r="M312" s="54"/>
      <c r="N312" s="54"/>
      <c r="O312" s="54"/>
      <c r="P312" s="54"/>
    </row>
    <row r="313" spans="3:16" x14ac:dyDescent="0.25">
      <c r="C313" s="54"/>
      <c r="D313" s="54"/>
      <c r="J313" s="54"/>
      <c r="K313" s="54"/>
      <c r="L313" s="54"/>
      <c r="M313" s="54"/>
      <c r="N313" s="54"/>
      <c r="O313" s="54"/>
      <c r="P313" s="54"/>
    </row>
    <row r="314" spans="3:16" x14ac:dyDescent="0.25">
      <c r="C314" s="54"/>
      <c r="D314" s="54"/>
      <c r="J314" s="54"/>
      <c r="K314" s="54"/>
      <c r="L314" s="54"/>
      <c r="M314" s="54"/>
      <c r="N314" s="54"/>
      <c r="O314" s="54"/>
      <c r="P314" s="54"/>
    </row>
    <row r="315" spans="3:16" x14ac:dyDescent="0.25">
      <c r="C315" s="54"/>
      <c r="D315" s="54"/>
      <c r="J315" s="54"/>
      <c r="K315" s="54"/>
      <c r="L315" s="54"/>
      <c r="M315" s="54"/>
      <c r="N315" s="54"/>
      <c r="O315" s="54"/>
      <c r="P315" s="54"/>
    </row>
    <row r="316" spans="3:16" x14ac:dyDescent="0.25">
      <c r="C316" s="54"/>
      <c r="D316" s="54"/>
      <c r="J316" s="54"/>
      <c r="K316" s="54"/>
      <c r="L316" s="54"/>
      <c r="M316" s="54"/>
      <c r="N316" s="54"/>
      <c r="O316" s="54"/>
      <c r="P316" s="54"/>
    </row>
    <row r="317" spans="3:16" x14ac:dyDescent="0.25">
      <c r="C317" s="54"/>
      <c r="D317" s="54"/>
      <c r="J317" s="54"/>
      <c r="K317" s="54"/>
      <c r="L317" s="54"/>
      <c r="M317" s="54"/>
      <c r="N317" s="54"/>
      <c r="O317" s="54"/>
      <c r="P317" s="54"/>
    </row>
    <row r="318" spans="3:16" x14ac:dyDescent="0.25">
      <c r="C318" s="54"/>
      <c r="D318" s="54"/>
      <c r="J318" s="54"/>
      <c r="K318" s="54"/>
      <c r="L318" s="54"/>
      <c r="M318" s="54"/>
      <c r="N318" s="54"/>
      <c r="O318" s="54"/>
      <c r="P318" s="54"/>
    </row>
    <row r="319" spans="3:16" x14ac:dyDescent="0.25">
      <c r="C319" s="54"/>
      <c r="D319" s="54"/>
      <c r="J319" s="54"/>
      <c r="K319" s="54"/>
      <c r="L319" s="54"/>
      <c r="M319" s="54"/>
      <c r="N319" s="54"/>
      <c r="O319" s="54"/>
      <c r="P319" s="54"/>
    </row>
    <row r="320" spans="3:16" x14ac:dyDescent="0.25">
      <c r="C320" s="54"/>
      <c r="D320" s="54"/>
      <c r="J320" s="54"/>
      <c r="K320" s="54"/>
      <c r="L320" s="54"/>
      <c r="M320" s="54"/>
      <c r="N320" s="54"/>
      <c r="O320" s="54"/>
      <c r="P320" s="54"/>
    </row>
    <row r="321" spans="3:16" x14ac:dyDescent="0.25">
      <c r="C321" s="54"/>
      <c r="D321" s="54"/>
      <c r="J321" s="54"/>
      <c r="K321" s="54"/>
      <c r="L321" s="54"/>
      <c r="M321" s="54"/>
      <c r="N321" s="54"/>
      <c r="O321" s="54"/>
      <c r="P321" s="54"/>
    </row>
    <row r="322" spans="3:16" x14ac:dyDescent="0.25">
      <c r="C322" s="54"/>
      <c r="D322" s="54"/>
      <c r="J322" s="54"/>
      <c r="K322" s="54"/>
      <c r="L322" s="54"/>
      <c r="M322" s="54"/>
      <c r="N322" s="54"/>
      <c r="O322" s="54"/>
      <c r="P322" s="54"/>
    </row>
    <row r="323" spans="3:16" x14ac:dyDescent="0.25">
      <c r="C323" s="54"/>
      <c r="D323" s="54"/>
      <c r="J323" s="54"/>
      <c r="K323" s="54"/>
      <c r="L323" s="54"/>
      <c r="M323" s="54"/>
      <c r="N323" s="54"/>
      <c r="O323" s="54"/>
      <c r="P323" s="54"/>
    </row>
    <row r="324" spans="3:16" x14ac:dyDescent="0.25">
      <c r="C324" s="54"/>
      <c r="D324" s="54"/>
      <c r="J324" s="54"/>
      <c r="K324" s="54"/>
      <c r="L324" s="54"/>
      <c r="M324" s="54"/>
      <c r="N324" s="54"/>
      <c r="O324" s="54"/>
      <c r="P324" s="54"/>
    </row>
    <row r="325" spans="3:16" x14ac:dyDescent="0.25">
      <c r="C325" s="54"/>
      <c r="D325" s="54"/>
      <c r="J325" s="54"/>
      <c r="K325" s="54"/>
      <c r="L325" s="54"/>
      <c r="M325" s="54"/>
      <c r="N325" s="54"/>
      <c r="O325" s="54"/>
      <c r="P325" s="54"/>
    </row>
    <row r="326" spans="3:16" x14ac:dyDescent="0.25">
      <c r="C326" s="54"/>
      <c r="D326" s="54"/>
      <c r="J326" s="54"/>
      <c r="K326" s="54"/>
      <c r="L326" s="54"/>
      <c r="M326" s="54"/>
      <c r="N326" s="54"/>
      <c r="O326" s="54"/>
      <c r="P326" s="54"/>
    </row>
    <row r="327" spans="3:16" x14ac:dyDescent="0.25">
      <c r="C327" s="54"/>
      <c r="D327" s="54"/>
      <c r="J327" s="54"/>
      <c r="K327" s="54"/>
      <c r="L327" s="54"/>
      <c r="M327" s="54"/>
      <c r="N327" s="54"/>
      <c r="O327" s="54"/>
      <c r="P327" s="54"/>
    </row>
    <row r="328" spans="3:16" x14ac:dyDescent="0.25">
      <c r="C328" s="54"/>
      <c r="D328" s="54"/>
      <c r="J328" s="54"/>
      <c r="K328" s="54"/>
      <c r="L328" s="54"/>
      <c r="M328" s="54"/>
      <c r="N328" s="54"/>
      <c r="O328" s="54"/>
      <c r="P328" s="54"/>
    </row>
    <row r="329" spans="3:16" x14ac:dyDescent="0.25">
      <c r="C329" s="54"/>
      <c r="D329" s="54"/>
      <c r="J329" s="54"/>
      <c r="K329" s="54"/>
      <c r="L329" s="54"/>
      <c r="M329" s="54"/>
      <c r="N329" s="54"/>
      <c r="O329" s="54"/>
      <c r="P329" s="54"/>
    </row>
    <row r="330" spans="3:16" x14ac:dyDescent="0.25">
      <c r="C330" s="54"/>
      <c r="D330" s="54"/>
      <c r="J330" s="54"/>
      <c r="K330" s="54"/>
      <c r="L330" s="54"/>
      <c r="M330" s="54"/>
      <c r="N330" s="54"/>
      <c r="O330" s="54"/>
      <c r="P330" s="54"/>
    </row>
    <row r="331" spans="3:16" x14ac:dyDescent="0.25">
      <c r="C331" s="54"/>
      <c r="D331" s="54"/>
      <c r="J331" s="54"/>
      <c r="K331" s="54"/>
      <c r="L331" s="54"/>
      <c r="M331" s="54"/>
      <c r="N331" s="54"/>
      <c r="O331" s="54"/>
      <c r="P331" s="54"/>
    </row>
    <row r="332" spans="3:16" x14ac:dyDescent="0.25">
      <c r="C332" s="54"/>
      <c r="D332" s="54"/>
      <c r="J332" s="54"/>
      <c r="K332" s="54"/>
      <c r="L332" s="54"/>
      <c r="M332" s="54"/>
      <c r="N332" s="54"/>
      <c r="O332" s="54"/>
      <c r="P332" s="54"/>
    </row>
    <row r="333" spans="3:16" x14ac:dyDescent="0.25">
      <c r="C333" s="54"/>
      <c r="D333" s="54"/>
      <c r="J333" s="54"/>
      <c r="K333" s="54"/>
      <c r="L333" s="54"/>
      <c r="M333" s="54"/>
      <c r="N333" s="54"/>
      <c r="O333" s="54"/>
      <c r="P333" s="54"/>
    </row>
    <row r="334" spans="3:16" x14ac:dyDescent="0.25">
      <c r="C334" s="54"/>
      <c r="D334" s="54"/>
      <c r="J334" s="54"/>
      <c r="K334" s="54"/>
      <c r="L334" s="54"/>
      <c r="M334" s="54"/>
      <c r="N334" s="54"/>
      <c r="O334" s="54"/>
      <c r="P334" s="54"/>
    </row>
    <row r="335" spans="3:16" x14ac:dyDescent="0.25">
      <c r="C335" s="54"/>
      <c r="D335" s="54"/>
      <c r="J335" s="54"/>
      <c r="K335" s="54"/>
      <c r="L335" s="54"/>
      <c r="M335" s="54"/>
      <c r="N335" s="54"/>
      <c r="O335" s="54"/>
      <c r="P335" s="54"/>
    </row>
    <row r="336" spans="3:16" x14ac:dyDescent="0.25">
      <c r="C336" s="54"/>
      <c r="D336" s="54"/>
      <c r="J336" s="54"/>
      <c r="K336" s="54"/>
      <c r="L336" s="54"/>
      <c r="M336" s="54"/>
      <c r="N336" s="54"/>
      <c r="O336" s="54"/>
      <c r="P336" s="54"/>
    </row>
    <row r="337" spans="3:16" x14ac:dyDescent="0.25">
      <c r="C337" s="54"/>
      <c r="D337" s="54"/>
      <c r="J337" s="54"/>
      <c r="K337" s="54"/>
      <c r="L337" s="54"/>
      <c r="M337" s="54"/>
      <c r="N337" s="54"/>
      <c r="O337" s="54"/>
      <c r="P337" s="54"/>
    </row>
    <row r="338" spans="3:16" x14ac:dyDescent="0.25">
      <c r="C338" s="54"/>
      <c r="D338" s="54"/>
      <c r="J338" s="54"/>
      <c r="K338" s="54"/>
      <c r="L338" s="54"/>
      <c r="M338" s="54"/>
      <c r="N338" s="54"/>
      <c r="O338" s="54"/>
      <c r="P338" s="54"/>
    </row>
    <row r="339" spans="3:16" x14ac:dyDescent="0.25">
      <c r="C339" s="54"/>
      <c r="D339" s="54"/>
      <c r="J339" s="54"/>
      <c r="K339" s="54"/>
      <c r="L339" s="54"/>
      <c r="M339" s="54"/>
      <c r="N339" s="54"/>
      <c r="O339" s="54"/>
      <c r="P339" s="54"/>
    </row>
    <row r="340" spans="3:16" x14ac:dyDescent="0.25">
      <c r="C340" s="54"/>
      <c r="D340" s="54"/>
      <c r="J340" s="54"/>
      <c r="K340" s="54"/>
      <c r="L340" s="54"/>
      <c r="M340" s="54"/>
      <c r="N340" s="54"/>
      <c r="O340" s="54"/>
      <c r="P340" s="54"/>
    </row>
    <row r="341" spans="3:16" x14ac:dyDescent="0.25">
      <c r="C341" s="54"/>
      <c r="D341" s="54"/>
      <c r="J341" s="54"/>
      <c r="K341" s="54"/>
      <c r="L341" s="54"/>
      <c r="M341" s="54"/>
      <c r="N341" s="54"/>
      <c r="O341" s="54"/>
      <c r="P341" s="54"/>
    </row>
    <row r="342" spans="3:16" x14ac:dyDescent="0.25">
      <c r="C342" s="54"/>
      <c r="D342" s="54"/>
      <c r="J342" s="54"/>
      <c r="K342" s="54"/>
      <c r="L342" s="54"/>
      <c r="M342" s="54"/>
      <c r="N342" s="54"/>
      <c r="O342" s="54"/>
      <c r="P342" s="54"/>
    </row>
    <row r="343" spans="3:16" x14ac:dyDescent="0.25">
      <c r="C343" s="54"/>
      <c r="D343" s="54"/>
      <c r="J343" s="54"/>
      <c r="K343" s="54"/>
      <c r="L343" s="54"/>
      <c r="M343" s="54"/>
      <c r="N343" s="54"/>
      <c r="O343" s="54"/>
      <c r="P343" s="54"/>
    </row>
    <row r="344" spans="3:16" x14ac:dyDescent="0.25">
      <c r="C344" s="54"/>
      <c r="D344" s="54"/>
      <c r="J344" s="54"/>
      <c r="K344" s="54"/>
      <c r="L344" s="54"/>
      <c r="M344" s="54"/>
      <c r="N344" s="54"/>
      <c r="O344" s="54"/>
      <c r="P344" s="54"/>
    </row>
    <row r="345" spans="3:16" x14ac:dyDescent="0.25">
      <c r="C345" s="54"/>
      <c r="D345" s="54"/>
      <c r="J345" s="54"/>
      <c r="K345" s="54"/>
      <c r="L345" s="54"/>
      <c r="M345" s="54"/>
      <c r="N345" s="54"/>
      <c r="O345" s="54"/>
      <c r="P345" s="54"/>
    </row>
    <row r="346" spans="3:16" x14ac:dyDescent="0.25">
      <c r="C346" s="54"/>
      <c r="D346" s="54"/>
      <c r="J346" s="54"/>
      <c r="K346" s="54"/>
      <c r="L346" s="54"/>
      <c r="M346" s="54"/>
      <c r="N346" s="54"/>
      <c r="O346" s="54"/>
      <c r="P346" s="54"/>
    </row>
    <row r="347" spans="3:16" x14ac:dyDescent="0.25">
      <c r="C347" s="54"/>
      <c r="D347" s="54"/>
      <c r="J347" s="54"/>
      <c r="K347" s="54"/>
      <c r="L347" s="54"/>
      <c r="M347" s="54"/>
      <c r="N347" s="54"/>
      <c r="O347" s="54"/>
      <c r="P347" s="54"/>
    </row>
    <row r="348" spans="3:16" x14ac:dyDescent="0.25">
      <c r="C348" s="54"/>
      <c r="D348" s="54"/>
      <c r="J348" s="54"/>
      <c r="K348" s="54"/>
      <c r="L348" s="54"/>
      <c r="M348" s="54"/>
      <c r="N348" s="54"/>
      <c r="O348" s="54"/>
      <c r="P348" s="54"/>
    </row>
    <row r="349" spans="3:16" x14ac:dyDescent="0.25">
      <c r="C349" s="54"/>
      <c r="D349" s="54"/>
      <c r="J349" s="54"/>
      <c r="K349" s="54"/>
      <c r="L349" s="54"/>
      <c r="M349" s="54"/>
      <c r="N349" s="54"/>
      <c r="O349" s="54"/>
      <c r="P349" s="54"/>
    </row>
    <row r="350" spans="3:16" x14ac:dyDescent="0.25">
      <c r="C350" s="54"/>
      <c r="D350" s="54"/>
      <c r="J350" s="54"/>
      <c r="K350" s="54"/>
      <c r="L350" s="54"/>
      <c r="M350" s="54"/>
      <c r="N350" s="54"/>
      <c r="O350" s="54"/>
      <c r="P350" s="54"/>
    </row>
    <row r="351" spans="3:16" x14ac:dyDescent="0.25">
      <c r="C351" s="54"/>
      <c r="D351" s="54"/>
      <c r="J351" s="54"/>
      <c r="K351" s="54"/>
      <c r="L351" s="54"/>
      <c r="M351" s="54"/>
      <c r="N351" s="54"/>
      <c r="O351" s="54"/>
      <c r="P351" s="54"/>
    </row>
    <row r="352" spans="3:16" x14ac:dyDescent="0.25">
      <c r="C352" s="54"/>
      <c r="D352" s="54"/>
      <c r="J352" s="54"/>
      <c r="K352" s="54"/>
      <c r="L352" s="54"/>
      <c r="M352" s="54"/>
      <c r="N352" s="54"/>
      <c r="O352" s="54"/>
      <c r="P352" s="54"/>
    </row>
    <row r="353" spans="3:16" x14ac:dyDescent="0.25">
      <c r="C353" s="54"/>
      <c r="D353" s="54"/>
      <c r="J353" s="54"/>
      <c r="K353" s="54"/>
      <c r="L353" s="54"/>
      <c r="M353" s="54"/>
      <c r="N353" s="54"/>
      <c r="O353" s="54"/>
      <c r="P353" s="54"/>
    </row>
    <row r="354" spans="3:16" x14ac:dyDescent="0.25">
      <c r="C354" s="54"/>
      <c r="D354" s="54"/>
      <c r="J354" s="54"/>
      <c r="K354" s="54"/>
      <c r="L354" s="54"/>
      <c r="M354" s="54"/>
      <c r="N354" s="54"/>
      <c r="O354" s="54"/>
      <c r="P354" s="54"/>
    </row>
    <row r="355" spans="3:16" x14ac:dyDescent="0.25">
      <c r="C355" s="54"/>
      <c r="D355" s="54"/>
      <c r="J355" s="54"/>
      <c r="K355" s="54"/>
      <c r="L355" s="54"/>
      <c r="M355" s="54"/>
      <c r="N355" s="54"/>
      <c r="O355" s="54"/>
      <c r="P355" s="54"/>
    </row>
    <row r="356" spans="3:16" x14ac:dyDescent="0.25">
      <c r="C356" s="54"/>
      <c r="D356" s="54"/>
      <c r="J356" s="54"/>
      <c r="K356" s="54"/>
      <c r="L356" s="54"/>
      <c r="M356" s="54"/>
      <c r="N356" s="54"/>
      <c r="O356" s="54"/>
      <c r="P356" s="54"/>
    </row>
    <row r="357" spans="3:16" x14ac:dyDescent="0.25">
      <c r="C357" s="54"/>
      <c r="D357" s="54"/>
      <c r="J357" s="54"/>
      <c r="K357" s="54"/>
      <c r="L357" s="54"/>
      <c r="M357" s="54"/>
      <c r="N357" s="54"/>
      <c r="O357" s="54"/>
      <c r="P357" s="54"/>
    </row>
    <row r="358" spans="3:16" x14ac:dyDescent="0.25">
      <c r="C358" s="54"/>
      <c r="D358" s="54"/>
      <c r="J358" s="54"/>
      <c r="K358" s="54"/>
      <c r="L358" s="54"/>
      <c r="M358" s="54"/>
      <c r="N358" s="54"/>
      <c r="O358" s="54"/>
      <c r="P358" s="54"/>
    </row>
    <row r="359" spans="3:16" x14ac:dyDescent="0.25">
      <c r="C359" s="54"/>
      <c r="D359" s="54"/>
      <c r="J359" s="54"/>
      <c r="K359" s="54"/>
      <c r="L359" s="54"/>
      <c r="M359" s="54"/>
      <c r="N359" s="54"/>
      <c r="O359" s="54"/>
      <c r="P359" s="54"/>
    </row>
    <row r="360" spans="3:16" x14ac:dyDescent="0.25">
      <c r="C360" s="54"/>
      <c r="D360" s="54"/>
      <c r="J360" s="54"/>
      <c r="K360" s="54"/>
      <c r="L360" s="54"/>
      <c r="M360" s="54"/>
      <c r="N360" s="54"/>
      <c r="O360" s="54"/>
      <c r="P360" s="54"/>
    </row>
    <row r="361" spans="3:16" x14ac:dyDescent="0.25">
      <c r="C361" s="54"/>
      <c r="D361" s="54"/>
      <c r="J361" s="54"/>
      <c r="K361" s="54"/>
      <c r="L361" s="54"/>
      <c r="M361" s="54"/>
      <c r="N361" s="54"/>
      <c r="O361" s="54"/>
      <c r="P361" s="54"/>
    </row>
    <row r="362" spans="3:16" x14ac:dyDescent="0.25">
      <c r="C362" s="54"/>
      <c r="D362" s="54"/>
      <c r="J362" s="54"/>
      <c r="K362" s="54"/>
      <c r="L362" s="54"/>
      <c r="M362" s="54"/>
      <c r="N362" s="54"/>
      <c r="O362" s="54"/>
      <c r="P362" s="54"/>
    </row>
    <row r="363" spans="3:16" x14ac:dyDescent="0.25">
      <c r="C363" s="54"/>
      <c r="D363" s="54"/>
      <c r="J363" s="54"/>
      <c r="K363" s="54"/>
      <c r="L363" s="54"/>
      <c r="M363" s="54"/>
      <c r="N363" s="54"/>
      <c r="O363" s="54"/>
      <c r="P363" s="54"/>
    </row>
    <row r="364" spans="3:16" x14ac:dyDescent="0.25">
      <c r="C364" s="54"/>
      <c r="D364" s="54"/>
      <c r="J364" s="54"/>
      <c r="K364" s="54"/>
      <c r="L364" s="54"/>
      <c r="M364" s="54"/>
      <c r="N364" s="54"/>
      <c r="O364" s="54"/>
      <c r="P364" s="54"/>
    </row>
    <row r="365" spans="3:16" x14ac:dyDescent="0.25">
      <c r="C365" s="54"/>
      <c r="D365" s="54"/>
      <c r="J365" s="54"/>
      <c r="K365" s="54"/>
      <c r="L365" s="54"/>
      <c r="M365" s="54"/>
      <c r="N365" s="54"/>
      <c r="O365" s="54"/>
      <c r="P365" s="54"/>
    </row>
    <row r="366" spans="3:16" x14ac:dyDescent="0.25">
      <c r="C366" s="54"/>
      <c r="D366" s="54"/>
      <c r="J366" s="54"/>
      <c r="K366" s="54"/>
      <c r="L366" s="54"/>
      <c r="M366" s="54"/>
      <c r="N366" s="54"/>
      <c r="O366" s="54"/>
      <c r="P366" s="54"/>
    </row>
    <row r="367" spans="3:16" x14ac:dyDescent="0.25">
      <c r="C367" s="54"/>
      <c r="D367" s="54"/>
      <c r="J367" s="54"/>
      <c r="K367" s="54"/>
      <c r="L367" s="54"/>
      <c r="M367" s="54"/>
      <c r="N367" s="54"/>
      <c r="O367" s="54"/>
      <c r="P367" s="54"/>
    </row>
    <row r="368" spans="3:16" x14ac:dyDescent="0.25">
      <c r="C368" s="54"/>
      <c r="D368" s="54"/>
      <c r="J368" s="54"/>
      <c r="K368" s="54"/>
      <c r="L368" s="54"/>
      <c r="M368" s="54"/>
      <c r="N368" s="54"/>
      <c r="O368" s="54"/>
      <c r="P368" s="54"/>
    </row>
    <row r="369" spans="3:16" x14ac:dyDescent="0.25">
      <c r="C369" s="54"/>
      <c r="D369" s="54"/>
      <c r="J369" s="54"/>
      <c r="K369" s="54"/>
      <c r="L369" s="54"/>
      <c r="M369" s="54"/>
      <c r="N369" s="54"/>
      <c r="O369" s="54"/>
      <c r="P369" s="54"/>
    </row>
    <row r="370" spans="3:16" x14ac:dyDescent="0.25">
      <c r="C370" s="54"/>
      <c r="D370" s="54"/>
      <c r="J370" s="54"/>
      <c r="K370" s="54"/>
      <c r="L370" s="54"/>
      <c r="M370" s="54"/>
      <c r="N370" s="54"/>
      <c r="O370" s="54"/>
      <c r="P370" s="54"/>
    </row>
    <row r="371" spans="3:16" x14ac:dyDescent="0.25">
      <c r="C371" s="54"/>
      <c r="D371" s="54"/>
      <c r="J371" s="54"/>
      <c r="K371" s="54"/>
      <c r="L371" s="54"/>
      <c r="M371" s="54"/>
      <c r="N371" s="54"/>
      <c r="O371" s="54"/>
      <c r="P371" s="54"/>
    </row>
    <row r="372" spans="3:16" x14ac:dyDescent="0.25">
      <c r="C372" s="54"/>
      <c r="D372" s="54"/>
      <c r="J372" s="54"/>
      <c r="K372" s="54"/>
      <c r="L372" s="54"/>
      <c r="M372" s="54"/>
      <c r="N372" s="54"/>
      <c r="O372" s="54"/>
      <c r="P372" s="54"/>
    </row>
    <row r="373" spans="3:16" x14ac:dyDescent="0.25">
      <c r="C373" s="54"/>
      <c r="D373" s="54"/>
      <c r="J373" s="54"/>
      <c r="K373" s="54"/>
      <c r="L373" s="54"/>
      <c r="M373" s="54"/>
      <c r="N373" s="54"/>
      <c r="O373" s="54"/>
      <c r="P373" s="54"/>
    </row>
    <row r="374" spans="3:16" x14ac:dyDescent="0.25">
      <c r="C374" s="54"/>
      <c r="D374" s="54"/>
      <c r="J374" s="54"/>
      <c r="K374" s="54"/>
      <c r="L374" s="54"/>
      <c r="M374" s="54"/>
      <c r="N374" s="54"/>
      <c r="O374" s="54"/>
      <c r="P374" s="54"/>
    </row>
    <row r="375" spans="3:16" x14ac:dyDescent="0.25">
      <c r="C375" s="54"/>
      <c r="D375" s="54"/>
      <c r="J375" s="54"/>
      <c r="K375" s="54"/>
      <c r="L375" s="54"/>
      <c r="M375" s="54"/>
      <c r="N375" s="54"/>
      <c r="O375" s="54"/>
      <c r="P375" s="54"/>
    </row>
    <row r="376" spans="3:16" x14ac:dyDescent="0.25">
      <c r="C376" s="54"/>
      <c r="D376" s="54"/>
      <c r="J376" s="54"/>
      <c r="K376" s="54"/>
      <c r="L376" s="54"/>
      <c r="M376" s="54"/>
      <c r="N376" s="54"/>
      <c r="O376" s="54"/>
      <c r="P376" s="54"/>
    </row>
    <row r="377" spans="3:16" x14ac:dyDescent="0.25">
      <c r="C377" s="54"/>
      <c r="D377" s="54"/>
      <c r="J377" s="54"/>
      <c r="K377" s="54"/>
      <c r="L377" s="54"/>
      <c r="M377" s="54"/>
      <c r="N377" s="54"/>
      <c r="O377" s="54"/>
      <c r="P377" s="54"/>
    </row>
    <row r="378" spans="3:16" x14ac:dyDescent="0.25">
      <c r="C378" s="54"/>
      <c r="D378" s="54"/>
      <c r="J378" s="54"/>
      <c r="K378" s="54"/>
      <c r="L378" s="54"/>
      <c r="M378" s="54"/>
      <c r="N378" s="54"/>
      <c r="O378" s="54"/>
      <c r="P378" s="54"/>
    </row>
    <row r="379" spans="3:16" x14ac:dyDescent="0.25">
      <c r="C379" s="54"/>
      <c r="D379" s="54"/>
      <c r="J379" s="54"/>
      <c r="K379" s="54"/>
      <c r="L379" s="54"/>
      <c r="M379" s="54"/>
      <c r="N379" s="54"/>
      <c r="O379" s="54"/>
      <c r="P379" s="54"/>
    </row>
    <row r="380" spans="3:16" x14ac:dyDescent="0.25">
      <c r="C380" s="54"/>
      <c r="D380" s="54"/>
      <c r="J380" s="54"/>
      <c r="K380" s="54"/>
      <c r="L380" s="54"/>
      <c r="M380" s="54"/>
      <c r="N380" s="54"/>
      <c r="O380" s="54"/>
      <c r="P380" s="54"/>
    </row>
    <row r="381" spans="3:16" x14ac:dyDescent="0.25">
      <c r="C381" s="54"/>
      <c r="D381" s="54"/>
      <c r="J381" s="54"/>
      <c r="K381" s="54"/>
      <c r="L381" s="54"/>
      <c r="M381" s="54"/>
      <c r="N381" s="54"/>
      <c r="O381" s="54"/>
      <c r="P381" s="54"/>
    </row>
    <row r="382" spans="3:16" x14ac:dyDescent="0.25">
      <c r="C382" s="54"/>
      <c r="D382" s="54"/>
      <c r="J382" s="54"/>
      <c r="K382" s="54"/>
      <c r="L382" s="54"/>
      <c r="M382" s="54"/>
      <c r="N382" s="54"/>
      <c r="O382" s="54"/>
      <c r="P382" s="54"/>
    </row>
    <row r="383" spans="3:16" x14ac:dyDescent="0.25">
      <c r="C383" s="54"/>
      <c r="D383" s="54"/>
      <c r="J383" s="54"/>
      <c r="K383" s="54"/>
      <c r="L383" s="54"/>
      <c r="M383" s="54"/>
      <c r="N383" s="54"/>
      <c r="O383" s="54"/>
      <c r="P383" s="54"/>
    </row>
    <row r="384" spans="3:16" x14ac:dyDescent="0.25">
      <c r="C384" s="54"/>
      <c r="D384" s="54"/>
      <c r="J384" s="54"/>
      <c r="K384" s="54"/>
      <c r="L384" s="54"/>
      <c r="M384" s="54"/>
      <c r="N384" s="54"/>
      <c r="O384" s="54"/>
      <c r="P384" s="54"/>
    </row>
    <row r="385" spans="3:16" x14ac:dyDescent="0.25">
      <c r="C385" s="54"/>
      <c r="D385" s="54"/>
      <c r="J385" s="54"/>
      <c r="K385" s="54"/>
      <c r="L385" s="54"/>
      <c r="M385" s="54"/>
      <c r="N385" s="54"/>
      <c r="O385" s="54"/>
      <c r="P385" s="54"/>
    </row>
    <row r="386" spans="3:16" x14ac:dyDescent="0.25">
      <c r="C386" s="54"/>
      <c r="D386" s="54"/>
      <c r="J386" s="54"/>
      <c r="K386" s="54"/>
      <c r="L386" s="54"/>
      <c r="M386" s="54"/>
      <c r="N386" s="54"/>
      <c r="O386" s="54"/>
      <c r="P386" s="54"/>
    </row>
    <row r="387" spans="3:16" x14ac:dyDescent="0.25">
      <c r="C387" s="54"/>
      <c r="D387" s="54"/>
      <c r="J387" s="54"/>
      <c r="K387" s="54"/>
      <c r="L387" s="54"/>
      <c r="M387" s="54"/>
      <c r="N387" s="54"/>
      <c r="O387" s="54"/>
      <c r="P387" s="54"/>
    </row>
    <row r="388" spans="3:16" x14ac:dyDescent="0.25">
      <c r="C388" s="54"/>
      <c r="D388" s="54"/>
      <c r="J388" s="54"/>
      <c r="K388" s="54"/>
      <c r="L388" s="54"/>
      <c r="M388" s="54"/>
      <c r="N388" s="54"/>
      <c r="O388" s="54"/>
      <c r="P388" s="54"/>
    </row>
    <row r="389" spans="3:16" x14ac:dyDescent="0.25">
      <c r="C389" s="54"/>
      <c r="D389" s="54"/>
      <c r="J389" s="54"/>
      <c r="K389" s="54"/>
      <c r="L389" s="54"/>
      <c r="M389" s="54"/>
      <c r="N389" s="54"/>
      <c r="O389" s="54"/>
      <c r="P389" s="54"/>
    </row>
    <row r="390" spans="3:16" x14ac:dyDescent="0.25">
      <c r="C390" s="54"/>
      <c r="D390" s="54"/>
      <c r="J390" s="54"/>
      <c r="K390" s="54"/>
      <c r="L390" s="54"/>
      <c r="M390" s="54"/>
      <c r="N390" s="54"/>
      <c r="O390" s="54"/>
      <c r="P390" s="54"/>
    </row>
    <row r="391" spans="3:16" x14ac:dyDescent="0.25">
      <c r="C391" s="54"/>
      <c r="D391" s="54"/>
      <c r="J391" s="54"/>
      <c r="K391" s="54"/>
      <c r="L391" s="54"/>
      <c r="M391" s="54"/>
      <c r="N391" s="54"/>
      <c r="O391" s="54"/>
      <c r="P391" s="54"/>
    </row>
    <row r="392" spans="3:16" x14ac:dyDescent="0.25">
      <c r="C392" s="54"/>
      <c r="D392" s="54"/>
      <c r="J392" s="54"/>
      <c r="K392" s="54"/>
      <c r="L392" s="54"/>
      <c r="M392" s="54"/>
      <c r="N392" s="54"/>
      <c r="O392" s="54"/>
      <c r="P392" s="54"/>
    </row>
    <row r="393" spans="3:16" x14ac:dyDescent="0.25">
      <c r="C393" s="54"/>
      <c r="D393" s="54"/>
      <c r="J393" s="54"/>
      <c r="K393" s="54"/>
      <c r="L393" s="54"/>
      <c r="M393" s="54"/>
      <c r="N393" s="54"/>
      <c r="O393" s="54"/>
      <c r="P393" s="54"/>
    </row>
    <row r="394" spans="3:16" x14ac:dyDescent="0.25">
      <c r="C394" s="54"/>
      <c r="D394" s="54"/>
      <c r="J394" s="54"/>
      <c r="K394" s="54"/>
      <c r="L394" s="54"/>
      <c r="M394" s="54"/>
      <c r="N394" s="54"/>
      <c r="O394" s="54"/>
      <c r="P394" s="54"/>
    </row>
    <row r="395" spans="3:16" x14ac:dyDescent="0.25">
      <c r="C395" s="54"/>
      <c r="D395" s="54"/>
      <c r="J395" s="54"/>
      <c r="K395" s="54"/>
      <c r="L395" s="54"/>
      <c r="M395" s="54"/>
      <c r="N395" s="54"/>
      <c r="O395" s="54"/>
      <c r="P395" s="54"/>
    </row>
    <row r="396" spans="3:16" x14ac:dyDescent="0.25">
      <c r="C396" s="54"/>
      <c r="D396" s="54"/>
      <c r="J396" s="54"/>
      <c r="K396" s="54"/>
      <c r="L396" s="54"/>
      <c r="M396" s="54"/>
      <c r="N396" s="54"/>
      <c r="O396" s="54"/>
      <c r="P396" s="54"/>
    </row>
    <row r="397" spans="3:16" x14ac:dyDescent="0.25">
      <c r="C397" s="54"/>
      <c r="D397" s="54"/>
      <c r="J397" s="54"/>
      <c r="K397" s="54"/>
      <c r="L397" s="54"/>
      <c r="M397" s="54"/>
      <c r="N397" s="54"/>
      <c r="O397" s="54"/>
      <c r="P397" s="54"/>
    </row>
    <row r="398" spans="3:16" x14ac:dyDescent="0.25">
      <c r="C398" s="54"/>
      <c r="D398" s="54"/>
      <c r="J398" s="54"/>
      <c r="K398" s="54"/>
      <c r="L398" s="54"/>
      <c r="M398" s="54"/>
      <c r="N398" s="54"/>
      <c r="O398" s="54"/>
      <c r="P398" s="54"/>
    </row>
    <row r="399" spans="3:16" x14ac:dyDescent="0.25">
      <c r="C399" s="54"/>
      <c r="D399" s="54"/>
      <c r="J399" s="54"/>
      <c r="K399" s="54"/>
      <c r="L399" s="54"/>
      <c r="M399" s="54"/>
      <c r="N399" s="54"/>
      <c r="O399" s="54"/>
      <c r="P399" s="54"/>
    </row>
    <row r="400" spans="3:16" x14ac:dyDescent="0.25">
      <c r="C400" s="54"/>
      <c r="D400" s="54"/>
      <c r="J400" s="54"/>
      <c r="K400" s="54"/>
      <c r="L400" s="54"/>
      <c r="M400" s="54"/>
      <c r="N400" s="54"/>
      <c r="O400" s="54"/>
      <c r="P400" s="54"/>
    </row>
    <row r="401" spans="3:16" x14ac:dyDescent="0.25">
      <c r="C401" s="54"/>
      <c r="D401" s="54"/>
      <c r="J401" s="54"/>
      <c r="K401" s="54"/>
      <c r="L401" s="54"/>
      <c r="M401" s="54"/>
      <c r="N401" s="54"/>
      <c r="O401" s="54"/>
      <c r="P401" s="54"/>
    </row>
    <row r="402" spans="3:16" x14ac:dyDescent="0.25">
      <c r="C402" s="54"/>
      <c r="D402" s="54"/>
      <c r="J402" s="54"/>
      <c r="K402" s="54"/>
      <c r="L402" s="54"/>
      <c r="M402" s="54"/>
      <c r="N402" s="54"/>
      <c r="O402" s="54"/>
      <c r="P402" s="54"/>
    </row>
    <row r="403" spans="3:16" x14ac:dyDescent="0.25">
      <c r="C403" s="54"/>
      <c r="D403" s="54"/>
      <c r="J403" s="54"/>
      <c r="K403" s="54"/>
      <c r="L403" s="54"/>
      <c r="M403" s="54"/>
      <c r="N403" s="54"/>
      <c r="O403" s="54"/>
      <c r="P403" s="54"/>
    </row>
    <row r="404" spans="3:16" x14ac:dyDescent="0.25">
      <c r="C404" s="54"/>
      <c r="D404" s="54"/>
      <c r="J404" s="54"/>
      <c r="K404" s="54"/>
      <c r="L404" s="54"/>
      <c r="M404" s="54"/>
      <c r="N404" s="54"/>
      <c r="O404" s="54"/>
      <c r="P404" s="54"/>
    </row>
    <row r="405" spans="3:16" x14ac:dyDescent="0.25">
      <c r="C405" s="54"/>
      <c r="D405" s="54"/>
      <c r="J405" s="54"/>
      <c r="K405" s="54"/>
      <c r="L405" s="54"/>
      <c r="M405" s="54"/>
      <c r="N405" s="54"/>
      <c r="O405" s="54"/>
      <c r="P405" s="54"/>
    </row>
    <row r="406" spans="3:16" x14ac:dyDescent="0.25">
      <c r="C406" s="54"/>
      <c r="D406" s="54"/>
      <c r="J406" s="54"/>
      <c r="K406" s="54"/>
      <c r="L406" s="54"/>
      <c r="M406" s="54"/>
      <c r="N406" s="54"/>
      <c r="O406" s="54"/>
      <c r="P406" s="54"/>
    </row>
    <row r="407" spans="3:16" x14ac:dyDescent="0.25">
      <c r="C407" s="54"/>
      <c r="D407" s="54"/>
      <c r="J407" s="54"/>
      <c r="K407" s="54"/>
      <c r="L407" s="54"/>
      <c r="M407" s="54"/>
      <c r="N407" s="54"/>
      <c r="O407" s="54"/>
      <c r="P407" s="54"/>
    </row>
    <row r="408" spans="3:16" x14ac:dyDescent="0.25">
      <c r="C408" s="54"/>
      <c r="D408" s="54"/>
      <c r="J408" s="54"/>
      <c r="K408" s="54"/>
      <c r="L408" s="54"/>
      <c r="M408" s="54"/>
      <c r="N408" s="54"/>
      <c r="O408" s="54"/>
      <c r="P408" s="54"/>
    </row>
    <row r="409" spans="3:16" x14ac:dyDescent="0.25">
      <c r="C409" s="54"/>
      <c r="D409" s="54"/>
      <c r="J409" s="54"/>
      <c r="K409" s="54"/>
      <c r="L409" s="54"/>
      <c r="M409" s="54"/>
      <c r="N409" s="54"/>
      <c r="O409" s="54"/>
      <c r="P409" s="54"/>
    </row>
    <row r="410" spans="3:16" x14ac:dyDescent="0.25">
      <c r="C410" s="54"/>
      <c r="D410" s="54"/>
      <c r="J410" s="54"/>
      <c r="K410" s="54"/>
      <c r="L410" s="54"/>
      <c r="M410" s="54"/>
      <c r="N410" s="54"/>
      <c r="O410" s="54"/>
      <c r="P410" s="54"/>
    </row>
    <row r="411" spans="3:16" x14ac:dyDescent="0.25">
      <c r="C411" s="54"/>
      <c r="D411" s="54"/>
      <c r="J411" s="54"/>
      <c r="K411" s="54"/>
      <c r="L411" s="54"/>
      <c r="M411" s="54"/>
      <c r="N411" s="54"/>
      <c r="O411" s="54"/>
      <c r="P411" s="54"/>
    </row>
    <row r="412" spans="3:16" x14ac:dyDescent="0.25">
      <c r="C412" s="54"/>
      <c r="D412" s="54"/>
      <c r="J412" s="54"/>
      <c r="K412" s="54"/>
      <c r="L412" s="54"/>
      <c r="M412" s="54"/>
      <c r="N412" s="54"/>
      <c r="O412" s="54"/>
      <c r="P412" s="54"/>
    </row>
    <row r="413" spans="3:16" x14ac:dyDescent="0.25">
      <c r="C413" s="54"/>
      <c r="D413" s="54"/>
      <c r="J413" s="54"/>
      <c r="K413" s="54"/>
      <c r="L413" s="54"/>
      <c r="M413" s="54"/>
      <c r="N413" s="54"/>
      <c r="O413" s="54"/>
      <c r="P413" s="54"/>
    </row>
    <row r="414" spans="3:16" x14ac:dyDescent="0.25">
      <c r="C414" s="54"/>
      <c r="D414" s="54"/>
      <c r="J414" s="54"/>
      <c r="K414" s="54"/>
      <c r="L414" s="54"/>
      <c r="M414" s="54"/>
      <c r="N414" s="54"/>
      <c r="O414" s="54"/>
      <c r="P414" s="54"/>
    </row>
    <row r="415" spans="3:16" x14ac:dyDescent="0.25">
      <c r="C415" s="54"/>
      <c r="D415" s="54"/>
      <c r="J415" s="54"/>
      <c r="K415" s="54"/>
      <c r="L415" s="54"/>
      <c r="M415" s="54"/>
      <c r="N415" s="54"/>
      <c r="O415" s="54"/>
      <c r="P415" s="54"/>
    </row>
    <row r="416" spans="3:16" x14ac:dyDescent="0.25">
      <c r="C416" s="54"/>
      <c r="D416" s="54"/>
      <c r="J416" s="54"/>
      <c r="K416" s="54"/>
      <c r="L416" s="54"/>
      <c r="M416" s="54"/>
      <c r="N416" s="54"/>
      <c r="O416" s="54"/>
      <c r="P416" s="54"/>
    </row>
    <row r="417" spans="3:16" x14ac:dyDescent="0.25">
      <c r="C417" s="54"/>
      <c r="D417" s="54"/>
      <c r="J417" s="54"/>
      <c r="K417" s="54"/>
      <c r="L417" s="54"/>
      <c r="M417" s="54"/>
      <c r="N417" s="54"/>
      <c r="O417" s="54"/>
      <c r="P417" s="54"/>
    </row>
    <row r="418" spans="3:16" x14ac:dyDescent="0.25">
      <c r="C418" s="54"/>
      <c r="D418" s="54"/>
      <c r="J418" s="54"/>
      <c r="K418" s="54"/>
      <c r="L418" s="54"/>
      <c r="M418" s="54"/>
      <c r="N418" s="54"/>
      <c r="O418" s="54"/>
      <c r="P418" s="54"/>
    </row>
    <row r="419" spans="3:16" x14ac:dyDescent="0.25">
      <c r="C419" s="54"/>
      <c r="D419" s="54"/>
      <c r="J419" s="54"/>
      <c r="K419" s="54"/>
      <c r="L419" s="54"/>
      <c r="M419" s="54"/>
      <c r="N419" s="54"/>
      <c r="O419" s="54"/>
      <c r="P419" s="54"/>
    </row>
    <row r="420" spans="3:16" x14ac:dyDescent="0.25">
      <c r="C420" s="54"/>
      <c r="D420" s="54"/>
      <c r="J420" s="54"/>
      <c r="K420" s="54"/>
      <c r="L420" s="54"/>
      <c r="M420" s="54"/>
      <c r="N420" s="54"/>
      <c r="O420" s="54"/>
      <c r="P420" s="54"/>
    </row>
    <row r="421" spans="3:16" x14ac:dyDescent="0.25">
      <c r="C421" s="54"/>
      <c r="D421" s="54"/>
      <c r="J421" s="54"/>
      <c r="K421" s="54"/>
      <c r="L421" s="54"/>
      <c r="M421" s="54"/>
      <c r="N421" s="54"/>
      <c r="O421" s="54"/>
      <c r="P421" s="54"/>
    </row>
    <row r="422" spans="3:16" x14ac:dyDescent="0.25">
      <c r="C422" s="54"/>
      <c r="D422" s="54"/>
      <c r="J422" s="54"/>
      <c r="K422" s="54"/>
      <c r="L422" s="54"/>
      <c r="M422" s="54"/>
      <c r="N422" s="54"/>
      <c r="O422" s="54"/>
      <c r="P422" s="54"/>
    </row>
    <row r="423" spans="3:16" x14ac:dyDescent="0.25">
      <c r="C423" s="54"/>
      <c r="D423" s="54"/>
      <c r="J423" s="54"/>
      <c r="K423" s="54"/>
      <c r="L423" s="54"/>
      <c r="M423" s="54"/>
      <c r="N423" s="54"/>
      <c r="O423" s="54"/>
      <c r="P423" s="54"/>
    </row>
    <row r="424" spans="3:16" x14ac:dyDescent="0.25">
      <c r="C424" s="54"/>
      <c r="D424" s="54"/>
      <c r="J424" s="54"/>
      <c r="K424" s="54"/>
      <c r="L424" s="54"/>
      <c r="M424" s="54"/>
      <c r="N424" s="54"/>
      <c r="O424" s="54"/>
      <c r="P424" s="54"/>
    </row>
    <row r="425" spans="3:16" x14ac:dyDescent="0.25">
      <c r="C425" s="54"/>
      <c r="D425" s="54"/>
      <c r="J425" s="54"/>
      <c r="K425" s="54"/>
      <c r="L425" s="54"/>
      <c r="M425" s="54"/>
      <c r="N425" s="54"/>
      <c r="O425" s="54"/>
      <c r="P425" s="54"/>
    </row>
    <row r="426" spans="3:16" x14ac:dyDescent="0.25">
      <c r="C426" s="54"/>
      <c r="D426" s="54"/>
      <c r="J426" s="54"/>
      <c r="K426" s="54"/>
      <c r="L426" s="54"/>
      <c r="M426" s="54"/>
      <c r="N426" s="54"/>
      <c r="O426" s="54"/>
      <c r="P426" s="54"/>
    </row>
    <row r="427" spans="3:16" x14ac:dyDescent="0.25">
      <c r="C427" s="54"/>
      <c r="D427" s="54"/>
      <c r="J427" s="54"/>
      <c r="K427" s="54"/>
      <c r="L427" s="54"/>
      <c r="M427" s="54"/>
      <c r="N427" s="54"/>
      <c r="O427" s="54"/>
      <c r="P427" s="54"/>
    </row>
    <row r="428" spans="3:16" x14ac:dyDescent="0.25">
      <c r="C428" s="54"/>
      <c r="D428" s="54"/>
      <c r="J428" s="54"/>
      <c r="K428" s="54"/>
      <c r="L428" s="54"/>
      <c r="M428" s="54"/>
      <c r="N428" s="54"/>
      <c r="O428" s="54"/>
      <c r="P428" s="54"/>
    </row>
    <row r="429" spans="3:16" x14ac:dyDescent="0.25">
      <c r="C429" s="54"/>
      <c r="D429" s="54"/>
      <c r="J429" s="54"/>
      <c r="K429" s="54"/>
      <c r="L429" s="54"/>
      <c r="M429" s="54"/>
      <c r="N429" s="54"/>
      <c r="O429" s="54"/>
      <c r="P429" s="54"/>
    </row>
    <row r="430" spans="3:16" x14ac:dyDescent="0.25">
      <c r="C430" s="54"/>
      <c r="D430" s="54"/>
      <c r="J430" s="54"/>
      <c r="K430" s="54"/>
      <c r="L430" s="54"/>
      <c r="M430" s="54"/>
      <c r="N430" s="54"/>
      <c r="O430" s="54"/>
      <c r="P430" s="54"/>
    </row>
    <row r="431" spans="3:16" x14ac:dyDescent="0.25">
      <c r="C431" s="54"/>
      <c r="D431" s="54"/>
      <c r="J431" s="54"/>
      <c r="K431" s="54"/>
      <c r="L431" s="54"/>
      <c r="M431" s="54"/>
      <c r="N431" s="54"/>
      <c r="O431" s="54"/>
      <c r="P431" s="54"/>
    </row>
    <row r="432" spans="3:16" x14ac:dyDescent="0.25">
      <c r="C432" s="54"/>
      <c r="D432" s="54"/>
      <c r="J432" s="54"/>
      <c r="K432" s="54"/>
      <c r="L432" s="54"/>
      <c r="M432" s="54"/>
      <c r="N432" s="54"/>
      <c r="O432" s="54"/>
      <c r="P432" s="54"/>
    </row>
    <row r="433" spans="3:16" x14ac:dyDescent="0.25">
      <c r="C433" s="54"/>
      <c r="D433" s="54"/>
      <c r="J433" s="54"/>
      <c r="K433" s="54"/>
      <c r="L433" s="54"/>
      <c r="M433" s="54"/>
      <c r="N433" s="54"/>
      <c r="O433" s="54"/>
      <c r="P433" s="54"/>
    </row>
    <row r="434" spans="3:16" x14ac:dyDescent="0.25">
      <c r="C434" s="54"/>
      <c r="D434" s="54"/>
      <c r="J434" s="54"/>
      <c r="K434" s="54"/>
      <c r="L434" s="54"/>
      <c r="M434" s="54"/>
      <c r="N434" s="54"/>
      <c r="O434" s="54"/>
      <c r="P434" s="54"/>
    </row>
    <row r="435" spans="3:16" x14ac:dyDescent="0.25">
      <c r="C435" s="54"/>
      <c r="D435" s="54"/>
      <c r="J435" s="54"/>
      <c r="K435" s="54"/>
      <c r="L435" s="54"/>
      <c r="M435" s="54"/>
      <c r="N435" s="54"/>
      <c r="O435" s="54"/>
      <c r="P435" s="54"/>
    </row>
    <row r="436" spans="3:16" x14ac:dyDescent="0.25">
      <c r="C436" s="54"/>
      <c r="D436" s="54"/>
      <c r="J436" s="54"/>
      <c r="K436" s="54"/>
      <c r="L436" s="54"/>
      <c r="M436" s="54"/>
      <c r="N436" s="54"/>
      <c r="O436" s="54"/>
      <c r="P436" s="54"/>
    </row>
    <row r="437" spans="3:16" x14ac:dyDescent="0.25">
      <c r="C437" s="54"/>
      <c r="D437" s="54"/>
      <c r="J437" s="54"/>
      <c r="K437" s="54"/>
      <c r="L437" s="54"/>
      <c r="M437" s="54"/>
      <c r="N437" s="54"/>
      <c r="O437" s="54"/>
      <c r="P437" s="54"/>
    </row>
    <row r="438" spans="3:16" x14ac:dyDescent="0.25">
      <c r="C438" s="54"/>
      <c r="D438" s="54"/>
      <c r="J438" s="54"/>
      <c r="K438" s="54"/>
      <c r="L438" s="54"/>
      <c r="M438" s="54"/>
      <c r="N438" s="54"/>
      <c r="O438" s="54"/>
      <c r="P438" s="54"/>
    </row>
    <row r="439" spans="3:16" x14ac:dyDescent="0.25">
      <c r="C439" s="54"/>
      <c r="D439" s="54"/>
      <c r="J439" s="54"/>
      <c r="K439" s="54"/>
      <c r="L439" s="54"/>
      <c r="M439" s="54"/>
      <c r="N439" s="54"/>
      <c r="O439" s="54"/>
      <c r="P439" s="54"/>
    </row>
    <row r="440" spans="3:16" x14ac:dyDescent="0.25">
      <c r="C440" s="54"/>
      <c r="D440" s="54"/>
      <c r="J440" s="54"/>
      <c r="K440" s="54"/>
      <c r="L440" s="54"/>
      <c r="M440" s="54"/>
      <c r="N440" s="54"/>
      <c r="O440" s="54"/>
      <c r="P440" s="54"/>
    </row>
    <row r="441" spans="3:16" x14ac:dyDescent="0.25">
      <c r="C441" s="54"/>
      <c r="D441" s="54"/>
      <c r="J441" s="54"/>
      <c r="K441" s="54"/>
      <c r="L441" s="54"/>
      <c r="M441" s="54"/>
      <c r="N441" s="54"/>
      <c r="O441" s="54"/>
      <c r="P441" s="54"/>
    </row>
    <row r="442" spans="3:16" x14ac:dyDescent="0.25">
      <c r="C442" s="54"/>
      <c r="D442" s="54"/>
      <c r="J442" s="54"/>
      <c r="K442" s="54"/>
      <c r="L442" s="54"/>
      <c r="M442" s="54"/>
      <c r="N442" s="54"/>
      <c r="O442" s="54"/>
      <c r="P442" s="54"/>
    </row>
    <row r="443" spans="3:16" x14ac:dyDescent="0.25">
      <c r="C443" s="54"/>
      <c r="D443" s="54"/>
      <c r="J443" s="54"/>
      <c r="K443" s="54"/>
      <c r="L443" s="54"/>
      <c r="M443" s="54"/>
      <c r="N443" s="54"/>
      <c r="O443" s="54"/>
      <c r="P443" s="54"/>
    </row>
    <row r="444" spans="3:16" x14ac:dyDescent="0.25">
      <c r="C444" s="54"/>
      <c r="D444" s="54"/>
      <c r="J444" s="54"/>
      <c r="K444" s="54"/>
      <c r="L444" s="54"/>
      <c r="M444" s="54"/>
      <c r="N444" s="54"/>
      <c r="O444" s="54"/>
      <c r="P444" s="54"/>
    </row>
    <row r="445" spans="3:16" x14ac:dyDescent="0.25">
      <c r="C445" s="54"/>
      <c r="D445" s="54"/>
      <c r="J445" s="54"/>
      <c r="K445" s="54"/>
      <c r="L445" s="54"/>
      <c r="M445" s="54"/>
      <c r="N445" s="54"/>
      <c r="O445" s="54"/>
      <c r="P445" s="54"/>
    </row>
    <row r="446" spans="3:16" x14ac:dyDescent="0.25">
      <c r="C446" s="54"/>
      <c r="D446" s="54"/>
      <c r="J446" s="54"/>
      <c r="K446" s="54"/>
      <c r="L446" s="54"/>
      <c r="M446" s="54"/>
      <c r="N446" s="54"/>
      <c r="O446" s="54"/>
      <c r="P446" s="54"/>
    </row>
    <row r="447" spans="3:16" x14ac:dyDescent="0.25">
      <c r="C447" s="54"/>
      <c r="D447" s="54"/>
      <c r="J447" s="54"/>
      <c r="K447" s="54"/>
      <c r="L447" s="54"/>
      <c r="M447" s="54"/>
      <c r="N447" s="54"/>
      <c r="O447" s="54"/>
      <c r="P447" s="54"/>
    </row>
    <row r="448" spans="3:16" x14ac:dyDescent="0.25">
      <c r="C448" s="54"/>
      <c r="D448" s="54"/>
      <c r="J448" s="54"/>
      <c r="K448" s="54"/>
      <c r="L448" s="54"/>
      <c r="M448" s="54"/>
      <c r="N448" s="54"/>
      <c r="O448" s="54"/>
      <c r="P448" s="54"/>
    </row>
    <row r="449" spans="3:16" x14ac:dyDescent="0.25">
      <c r="C449" s="54"/>
      <c r="D449" s="54"/>
      <c r="J449" s="54"/>
      <c r="K449" s="54"/>
      <c r="L449" s="54"/>
      <c r="M449" s="54"/>
      <c r="N449" s="54"/>
      <c r="O449" s="54"/>
      <c r="P449" s="54"/>
    </row>
    <row r="450" spans="3:16" x14ac:dyDescent="0.25">
      <c r="C450" s="54"/>
      <c r="D450" s="54"/>
      <c r="J450" s="54"/>
      <c r="K450" s="54"/>
      <c r="L450" s="54"/>
      <c r="M450" s="54"/>
      <c r="N450" s="54"/>
      <c r="O450" s="54"/>
      <c r="P450" s="54"/>
    </row>
    <row r="451" spans="3:16" x14ac:dyDescent="0.25">
      <c r="C451" s="54"/>
      <c r="D451" s="54"/>
      <c r="J451" s="54"/>
      <c r="K451" s="54"/>
      <c r="L451" s="54"/>
      <c r="M451" s="54"/>
      <c r="N451" s="54"/>
      <c r="O451" s="54"/>
      <c r="P451" s="54"/>
    </row>
    <row r="452" spans="3:16" x14ac:dyDescent="0.25">
      <c r="C452" s="54"/>
      <c r="D452" s="54"/>
      <c r="J452" s="54"/>
      <c r="K452" s="54"/>
      <c r="L452" s="54"/>
      <c r="M452" s="54"/>
      <c r="N452" s="54"/>
      <c r="O452" s="54"/>
      <c r="P452" s="54"/>
    </row>
    <row r="453" spans="3:16" x14ac:dyDescent="0.25">
      <c r="C453" s="54"/>
      <c r="D453" s="54"/>
      <c r="J453" s="54"/>
      <c r="K453" s="54"/>
      <c r="L453" s="54"/>
      <c r="M453" s="54"/>
      <c r="N453" s="54"/>
      <c r="O453" s="54"/>
      <c r="P453" s="54"/>
    </row>
    <row r="454" spans="3:16" x14ac:dyDescent="0.25">
      <c r="C454" s="54"/>
      <c r="D454" s="54"/>
      <c r="J454" s="54"/>
      <c r="K454" s="54"/>
      <c r="L454" s="54"/>
      <c r="M454" s="54"/>
      <c r="N454" s="54"/>
      <c r="O454" s="54"/>
      <c r="P454" s="54"/>
    </row>
    <row r="455" spans="3:16" x14ac:dyDescent="0.25">
      <c r="C455" s="54"/>
      <c r="D455" s="54"/>
      <c r="J455" s="54"/>
      <c r="K455" s="54"/>
      <c r="L455" s="54"/>
      <c r="M455" s="54"/>
      <c r="N455" s="54"/>
      <c r="O455" s="54"/>
      <c r="P455" s="54"/>
    </row>
    <row r="456" spans="3:16" x14ac:dyDescent="0.25">
      <c r="C456" s="54"/>
      <c r="D456" s="54"/>
      <c r="J456" s="54"/>
      <c r="K456" s="54"/>
      <c r="L456" s="54"/>
      <c r="M456" s="54"/>
      <c r="N456" s="54"/>
      <c r="O456" s="54"/>
      <c r="P456" s="54"/>
    </row>
    <row r="457" spans="3:16" x14ac:dyDescent="0.25">
      <c r="C457" s="54"/>
      <c r="D457" s="54"/>
      <c r="J457" s="54"/>
      <c r="K457" s="54"/>
      <c r="L457" s="54"/>
      <c r="M457" s="54"/>
      <c r="N457" s="54"/>
      <c r="O457" s="54"/>
      <c r="P457" s="54"/>
    </row>
    <row r="458" spans="3:16" x14ac:dyDescent="0.25">
      <c r="C458" s="54"/>
      <c r="D458" s="54"/>
      <c r="J458" s="54"/>
      <c r="K458" s="54"/>
      <c r="L458" s="54"/>
      <c r="M458" s="54"/>
      <c r="N458" s="54"/>
      <c r="O458" s="54"/>
      <c r="P458" s="54"/>
    </row>
    <row r="459" spans="3:16" x14ac:dyDescent="0.25">
      <c r="C459" s="54"/>
      <c r="D459" s="54"/>
      <c r="J459" s="54"/>
      <c r="K459" s="54"/>
      <c r="L459" s="54"/>
      <c r="M459" s="54"/>
      <c r="N459" s="54"/>
      <c r="O459" s="54"/>
      <c r="P459" s="54"/>
    </row>
    <row r="460" spans="3:16" x14ac:dyDescent="0.25">
      <c r="C460" s="54"/>
      <c r="D460" s="54"/>
      <c r="J460" s="54"/>
      <c r="K460" s="54"/>
      <c r="L460" s="54"/>
      <c r="M460" s="54"/>
      <c r="N460" s="54"/>
      <c r="O460" s="54"/>
      <c r="P460" s="54"/>
    </row>
    <row r="461" spans="3:16" x14ac:dyDescent="0.25">
      <c r="C461" s="54"/>
      <c r="D461" s="54"/>
      <c r="J461" s="54"/>
      <c r="K461" s="54"/>
      <c r="L461" s="54"/>
      <c r="M461" s="54"/>
      <c r="N461" s="54"/>
      <c r="O461" s="54"/>
      <c r="P461" s="54"/>
    </row>
    <row r="462" spans="3:16" x14ac:dyDescent="0.25">
      <c r="C462" s="54"/>
      <c r="D462" s="54"/>
      <c r="J462" s="54"/>
      <c r="K462" s="54"/>
      <c r="L462" s="54"/>
      <c r="M462" s="54"/>
      <c r="N462" s="54"/>
      <c r="O462" s="54"/>
      <c r="P462" s="54"/>
    </row>
    <row r="463" spans="3:16" x14ac:dyDescent="0.25">
      <c r="C463" s="54"/>
      <c r="D463" s="54"/>
      <c r="J463" s="54"/>
      <c r="K463" s="54"/>
      <c r="L463" s="54"/>
      <c r="M463" s="54"/>
      <c r="N463" s="54"/>
      <c r="O463" s="54"/>
      <c r="P463" s="54"/>
    </row>
    <row r="464" spans="3:16" x14ac:dyDescent="0.25">
      <c r="C464" s="54"/>
      <c r="D464" s="54"/>
      <c r="J464" s="54"/>
      <c r="K464" s="54"/>
      <c r="L464" s="54"/>
      <c r="M464" s="54"/>
      <c r="N464" s="54"/>
      <c r="O464" s="54"/>
      <c r="P464" s="54"/>
    </row>
    <row r="465" spans="3:16" x14ac:dyDescent="0.25">
      <c r="C465" s="54"/>
      <c r="D465" s="54"/>
      <c r="J465" s="54"/>
      <c r="K465" s="54"/>
      <c r="L465" s="54"/>
      <c r="M465" s="54"/>
      <c r="N465" s="54"/>
      <c r="O465" s="54"/>
      <c r="P465" s="54"/>
    </row>
    <row r="466" spans="3:16" x14ac:dyDescent="0.25">
      <c r="C466" s="54"/>
      <c r="D466" s="54"/>
      <c r="J466" s="54"/>
      <c r="K466" s="54"/>
      <c r="L466" s="54"/>
      <c r="M466" s="54"/>
      <c r="N466" s="54"/>
      <c r="O466" s="54"/>
      <c r="P466" s="54"/>
    </row>
    <row r="467" spans="3:16" x14ac:dyDescent="0.25">
      <c r="C467" s="54"/>
      <c r="D467" s="54"/>
      <c r="J467" s="54"/>
      <c r="K467" s="54"/>
      <c r="L467" s="54"/>
      <c r="M467" s="54"/>
      <c r="N467" s="54"/>
      <c r="O467" s="54"/>
      <c r="P467" s="54"/>
    </row>
    <row r="468" spans="3:16" x14ac:dyDescent="0.25">
      <c r="C468" s="54"/>
      <c r="D468" s="54"/>
      <c r="J468" s="54"/>
      <c r="K468" s="54"/>
      <c r="L468" s="54"/>
      <c r="M468" s="54"/>
      <c r="N468" s="54"/>
      <c r="O468" s="54"/>
      <c r="P468" s="54"/>
    </row>
    <row r="469" spans="3:16" x14ac:dyDescent="0.25">
      <c r="C469" s="54"/>
      <c r="D469" s="54"/>
      <c r="J469" s="54"/>
      <c r="K469" s="54"/>
      <c r="L469" s="54"/>
      <c r="M469" s="54"/>
      <c r="N469" s="54"/>
      <c r="O469" s="54"/>
      <c r="P469" s="54"/>
    </row>
    <row r="470" spans="3:16" x14ac:dyDescent="0.25">
      <c r="C470" s="54"/>
      <c r="D470" s="54"/>
      <c r="J470" s="54"/>
      <c r="K470" s="54"/>
      <c r="L470" s="54"/>
      <c r="M470" s="54"/>
      <c r="N470" s="54"/>
      <c r="O470" s="54"/>
      <c r="P470" s="54"/>
    </row>
    <row r="471" spans="3:16" x14ac:dyDescent="0.25">
      <c r="C471" s="54"/>
      <c r="D471" s="54"/>
      <c r="J471" s="54"/>
      <c r="K471" s="54"/>
      <c r="L471" s="54"/>
      <c r="M471" s="54"/>
      <c r="N471" s="54"/>
      <c r="O471" s="54"/>
      <c r="P471" s="54"/>
    </row>
    <row r="472" spans="3:16" x14ac:dyDescent="0.25">
      <c r="C472" s="54"/>
      <c r="D472" s="54"/>
      <c r="J472" s="54"/>
      <c r="K472" s="54"/>
      <c r="L472" s="54"/>
      <c r="M472" s="54"/>
      <c r="N472" s="54"/>
      <c r="O472" s="54"/>
      <c r="P472" s="54"/>
    </row>
  </sheetData>
  <mergeCells count="180">
    <mergeCell ref="D146:I146"/>
    <mergeCell ref="K146:L146"/>
    <mergeCell ref="D143:I143"/>
    <mergeCell ref="K143:L143"/>
    <mergeCell ref="D144:I144"/>
    <mergeCell ref="K144:L144"/>
    <mergeCell ref="D145:I145"/>
    <mergeCell ref="K145:L145"/>
    <mergeCell ref="K138:L138"/>
    <mergeCell ref="K139:L139"/>
    <mergeCell ref="K140:L140"/>
    <mergeCell ref="D141:I141"/>
    <mergeCell ref="K141:L141"/>
    <mergeCell ref="D142:I142"/>
    <mergeCell ref="A132:Z132"/>
    <mergeCell ref="K133:L133"/>
    <mergeCell ref="K134:L134"/>
    <mergeCell ref="K135:L135"/>
    <mergeCell ref="K136:L136"/>
    <mergeCell ref="K137:L137"/>
    <mergeCell ref="D128:I128"/>
    <mergeCell ref="K128:L128"/>
    <mergeCell ref="D129:I129"/>
    <mergeCell ref="D130:I130"/>
    <mergeCell ref="K130:L130"/>
    <mergeCell ref="A131:Z131"/>
    <mergeCell ref="K122:L122"/>
    <mergeCell ref="K123:L123"/>
    <mergeCell ref="K124:L124"/>
    <mergeCell ref="K125:L125"/>
    <mergeCell ref="K126:L126"/>
    <mergeCell ref="K127:L127"/>
    <mergeCell ref="K116:L116"/>
    <mergeCell ref="K117:L117"/>
    <mergeCell ref="K118:L118"/>
    <mergeCell ref="K119:L119"/>
    <mergeCell ref="K120:L120"/>
    <mergeCell ref="K121:L121"/>
    <mergeCell ref="K110:L110"/>
    <mergeCell ref="K111:L111"/>
    <mergeCell ref="K112:L112"/>
    <mergeCell ref="K113:L113"/>
    <mergeCell ref="K114:L114"/>
    <mergeCell ref="K115:L115"/>
    <mergeCell ref="K104:L104"/>
    <mergeCell ref="K105:L105"/>
    <mergeCell ref="K106:L106"/>
    <mergeCell ref="K107:L107"/>
    <mergeCell ref="K108:L108"/>
    <mergeCell ref="K109:L109"/>
    <mergeCell ref="A98:Z98"/>
    <mergeCell ref="K99:L99"/>
    <mergeCell ref="K100:L100"/>
    <mergeCell ref="K101:L101"/>
    <mergeCell ref="K102:L102"/>
    <mergeCell ref="K103:L103"/>
    <mergeCell ref="D94:I94"/>
    <mergeCell ref="K94:L94"/>
    <mergeCell ref="D95:I95"/>
    <mergeCell ref="D96:I96"/>
    <mergeCell ref="K96:L96"/>
    <mergeCell ref="A97:Z97"/>
    <mergeCell ref="K88:L88"/>
    <mergeCell ref="K89:L89"/>
    <mergeCell ref="K90:L90"/>
    <mergeCell ref="K91:L91"/>
    <mergeCell ref="K92:L92"/>
    <mergeCell ref="K93:L93"/>
    <mergeCell ref="A82:Z82"/>
    <mergeCell ref="A83:Z83"/>
    <mergeCell ref="K84:L84"/>
    <mergeCell ref="A85:Z85"/>
    <mergeCell ref="K86:L86"/>
    <mergeCell ref="K87:L87"/>
    <mergeCell ref="K78:L78"/>
    <mergeCell ref="D79:I79"/>
    <mergeCell ref="K79:L79"/>
    <mergeCell ref="D80:I80"/>
    <mergeCell ref="D81:I81"/>
    <mergeCell ref="K81:L81"/>
    <mergeCell ref="K72:L72"/>
    <mergeCell ref="K73:L73"/>
    <mergeCell ref="K74:L74"/>
    <mergeCell ref="K75:L75"/>
    <mergeCell ref="K76:L76"/>
    <mergeCell ref="K77:L77"/>
    <mergeCell ref="K66:L66"/>
    <mergeCell ref="K67:L67"/>
    <mergeCell ref="K68:L68"/>
    <mergeCell ref="K69:L69"/>
    <mergeCell ref="K70:L70"/>
    <mergeCell ref="K71:L71"/>
    <mergeCell ref="A60:Z60"/>
    <mergeCell ref="K61:L61"/>
    <mergeCell ref="K62:L62"/>
    <mergeCell ref="K63:L63"/>
    <mergeCell ref="K64:L64"/>
    <mergeCell ref="K65:L65"/>
    <mergeCell ref="D56:I56"/>
    <mergeCell ref="K56:L56"/>
    <mergeCell ref="D57:I57"/>
    <mergeCell ref="D58:I58"/>
    <mergeCell ref="K58:L58"/>
    <mergeCell ref="A59:Z59"/>
    <mergeCell ref="K50:L50"/>
    <mergeCell ref="K51:L51"/>
    <mergeCell ref="K52:L52"/>
    <mergeCell ref="K53:L53"/>
    <mergeCell ref="K54:L54"/>
    <mergeCell ref="K55:L55"/>
    <mergeCell ref="K44:L44"/>
    <mergeCell ref="K45:L45"/>
    <mergeCell ref="K46:L46"/>
    <mergeCell ref="K47:L47"/>
    <mergeCell ref="K48:L48"/>
    <mergeCell ref="K49:L49"/>
    <mergeCell ref="K38:L38"/>
    <mergeCell ref="K39:L39"/>
    <mergeCell ref="K40:L40"/>
    <mergeCell ref="K41:L41"/>
    <mergeCell ref="K42:L42"/>
    <mergeCell ref="K43:L43"/>
    <mergeCell ref="A32:Z32"/>
    <mergeCell ref="K33:L33"/>
    <mergeCell ref="K34:L34"/>
    <mergeCell ref="K35:L35"/>
    <mergeCell ref="K36:L36"/>
    <mergeCell ref="K37:L37"/>
    <mergeCell ref="D28:I28"/>
    <mergeCell ref="K28:L28"/>
    <mergeCell ref="D29:I29"/>
    <mergeCell ref="D30:I30"/>
    <mergeCell ref="K30:L30"/>
    <mergeCell ref="A31:Z31"/>
    <mergeCell ref="K22:L22"/>
    <mergeCell ref="K23:L23"/>
    <mergeCell ref="K24:L24"/>
    <mergeCell ref="K25:L25"/>
    <mergeCell ref="K26:L26"/>
    <mergeCell ref="K27:L27"/>
    <mergeCell ref="K16:L16"/>
    <mergeCell ref="K17:L17"/>
    <mergeCell ref="K18:L18"/>
    <mergeCell ref="K19:L19"/>
    <mergeCell ref="K20:L20"/>
    <mergeCell ref="K21:L21"/>
    <mergeCell ref="A10:Z10"/>
    <mergeCell ref="K11:L11"/>
    <mergeCell ref="K12:L12"/>
    <mergeCell ref="K13:L13"/>
    <mergeCell ref="K14:L14"/>
    <mergeCell ref="K15:L15"/>
    <mergeCell ref="D6:I6"/>
    <mergeCell ref="K6:L6"/>
    <mergeCell ref="T6:U6"/>
    <mergeCell ref="A7:Z7"/>
    <mergeCell ref="A8:Z8"/>
    <mergeCell ref="K9:L9"/>
    <mergeCell ref="A1:Z1"/>
    <mergeCell ref="A3:A5"/>
    <mergeCell ref="B3:B5"/>
    <mergeCell ref="C3:P3"/>
    <mergeCell ref="Q3:Q5"/>
    <mergeCell ref="R3:Y3"/>
    <mergeCell ref="Z3:Z5"/>
    <mergeCell ref="C4:C5"/>
    <mergeCell ref="D4:I5"/>
    <mergeCell ref="J4:J5"/>
    <mergeCell ref="S4:S5"/>
    <mergeCell ref="T4:U4"/>
    <mergeCell ref="V4:V5"/>
    <mergeCell ref="W4:W5"/>
    <mergeCell ref="X4:X5"/>
    <mergeCell ref="Y4:Y5"/>
    <mergeCell ref="K4:L4"/>
    <mergeCell ref="M4:M5"/>
    <mergeCell ref="N4:N5"/>
    <mergeCell ref="O4:O5"/>
    <mergeCell ref="P4:P5"/>
    <mergeCell ref="R4:R5"/>
  </mergeCells>
  <pageMargins left="0.70866141732283472" right="0.51181102362204722" top="0.47244094488188981" bottom="0.70866141732283472" header="0.51181102362204722" footer="0.51181102362204722"/>
  <pageSetup paperSize="9" scale="34" fitToHeight="0" orientation="landscape" r:id="rId1"/>
  <headerFooter alignWithMargins="0"/>
  <rowBreaks count="1" manualBreakCount="1">
    <brk id="7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РЭУ</vt:lpstr>
      <vt:lpstr>РЭУ!Область_печати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Казбекова Айгерим</dc:creator>
  <cp:lastModifiedBy>Казбекова Айгерим</cp:lastModifiedBy>
  <dcterms:created xsi:type="dcterms:W3CDTF">2022-02-22T04:08:36Z</dcterms:created>
  <dcterms:modified xsi:type="dcterms:W3CDTF">2022-04-07T04:23:06Z</dcterms:modified>
</cp:coreProperties>
</file>