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-032035106\материалы по ту\Образцы ТУ\Отчёты разные\Загрузка ПС\загрузка по СТ\"/>
    </mc:Choice>
  </mc:AlternateContent>
  <bookViews>
    <workbookView xWindow="0" yWindow="0" windowWidth="28800" windowHeight="12000"/>
  </bookViews>
  <sheets>
    <sheet name="ЕМЭС" sheetId="1" r:id="rId1"/>
  </sheets>
  <definedNames>
    <definedName name="_xlnm.Print_Area" localSheetId="0">ЕМЭС!$A$1:$Z$115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" l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P107" i="1"/>
  <c r="P109" i="1"/>
  <c r="J107" i="1"/>
  <c r="E107" i="1"/>
  <c r="X106" i="1"/>
  <c r="S106" i="1"/>
  <c r="V106" i="1"/>
  <c r="Y106" i="1"/>
  <c r="P106" i="1"/>
  <c r="X105" i="1"/>
  <c r="S105" i="1"/>
  <c r="V105" i="1"/>
  <c r="Y105" i="1"/>
  <c r="P105" i="1"/>
  <c r="X104" i="1"/>
  <c r="S104" i="1"/>
  <c r="V104" i="1"/>
  <c r="Y104" i="1"/>
  <c r="P104" i="1"/>
  <c r="X103" i="1"/>
  <c r="S103" i="1"/>
  <c r="V103" i="1"/>
  <c r="Y103" i="1"/>
  <c r="P103" i="1"/>
  <c r="X102" i="1"/>
  <c r="S102" i="1"/>
  <c r="V102" i="1"/>
  <c r="Y102" i="1"/>
  <c r="P102" i="1"/>
  <c r="X101" i="1"/>
  <c r="S101" i="1"/>
  <c r="V101" i="1"/>
  <c r="Y101" i="1"/>
  <c r="P101" i="1"/>
  <c r="X100" i="1"/>
  <c r="S100" i="1"/>
  <c r="V100" i="1"/>
  <c r="Y100" i="1"/>
  <c r="P100" i="1"/>
  <c r="X99" i="1"/>
  <c r="S99" i="1"/>
  <c r="V99" i="1"/>
  <c r="Y99" i="1"/>
  <c r="P99" i="1"/>
  <c r="X98" i="1"/>
  <c r="S98" i="1"/>
  <c r="V98" i="1"/>
  <c r="Y98" i="1"/>
  <c r="P98" i="1"/>
  <c r="X97" i="1"/>
  <c r="S97" i="1"/>
  <c r="V97" i="1"/>
  <c r="Y97" i="1"/>
  <c r="P97" i="1"/>
  <c r="X96" i="1"/>
  <c r="S96" i="1"/>
  <c r="V96" i="1"/>
  <c r="Y96" i="1"/>
  <c r="P96" i="1"/>
  <c r="X95" i="1"/>
  <c r="S95" i="1"/>
  <c r="V95" i="1"/>
  <c r="Y95" i="1"/>
  <c r="P95" i="1"/>
  <c r="X94" i="1"/>
  <c r="S94" i="1"/>
  <c r="V94" i="1"/>
  <c r="Y94" i="1"/>
  <c r="P94" i="1"/>
  <c r="X93" i="1"/>
  <c r="S93" i="1"/>
  <c r="V93" i="1"/>
  <c r="Y93" i="1"/>
  <c r="P93" i="1"/>
  <c r="X92" i="1"/>
  <c r="S92" i="1"/>
  <c r="V92" i="1"/>
  <c r="Y92" i="1"/>
  <c r="P92" i="1"/>
  <c r="X91" i="1"/>
  <c r="S91" i="1"/>
  <c r="V91" i="1"/>
  <c r="Y91" i="1"/>
  <c r="P91" i="1"/>
  <c r="X90" i="1"/>
  <c r="S90" i="1"/>
  <c r="V90" i="1"/>
  <c r="Y90" i="1"/>
  <c r="P90" i="1"/>
  <c r="X89" i="1"/>
  <c r="S89" i="1"/>
  <c r="V89" i="1"/>
  <c r="Y89" i="1"/>
  <c r="P89" i="1"/>
  <c r="X88" i="1"/>
  <c r="S88" i="1"/>
  <c r="V88" i="1"/>
  <c r="Y88" i="1"/>
  <c r="P88" i="1"/>
  <c r="X87" i="1"/>
  <c r="S87" i="1"/>
  <c r="V87" i="1"/>
  <c r="Y87" i="1"/>
  <c r="P87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81" i="1"/>
  <c r="O82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81" i="1"/>
  <c r="M82" i="1"/>
  <c r="P82" i="1"/>
  <c r="P84" i="1"/>
  <c r="J82" i="1"/>
  <c r="E82" i="1"/>
  <c r="X81" i="1"/>
  <c r="S81" i="1"/>
  <c r="V81" i="1"/>
  <c r="Y81" i="1"/>
  <c r="P81" i="1"/>
  <c r="S80" i="1"/>
  <c r="V80" i="1"/>
  <c r="S79" i="1"/>
  <c r="V79" i="1"/>
  <c r="X77" i="1"/>
  <c r="S77" i="1"/>
  <c r="V77" i="1"/>
  <c r="Y77" i="1"/>
  <c r="P77" i="1"/>
  <c r="X76" i="1"/>
  <c r="S76" i="1"/>
  <c r="V76" i="1"/>
  <c r="Y76" i="1"/>
  <c r="P76" i="1"/>
  <c r="X75" i="1"/>
  <c r="S75" i="1"/>
  <c r="V75" i="1"/>
  <c r="Y75" i="1"/>
  <c r="P75" i="1"/>
  <c r="X74" i="1"/>
  <c r="S74" i="1"/>
  <c r="V74" i="1"/>
  <c r="Y74" i="1"/>
  <c r="P74" i="1"/>
  <c r="X73" i="1"/>
  <c r="S73" i="1"/>
  <c r="V73" i="1"/>
  <c r="Y73" i="1"/>
  <c r="P73" i="1"/>
  <c r="X72" i="1"/>
  <c r="S72" i="1"/>
  <c r="V72" i="1"/>
  <c r="Y72" i="1"/>
  <c r="P72" i="1"/>
  <c r="X71" i="1"/>
  <c r="S71" i="1"/>
  <c r="V71" i="1"/>
  <c r="Y71" i="1"/>
  <c r="P71" i="1"/>
  <c r="X70" i="1"/>
  <c r="S70" i="1"/>
  <c r="V70" i="1"/>
  <c r="Y70" i="1"/>
  <c r="P70" i="1"/>
  <c r="X69" i="1"/>
  <c r="S69" i="1"/>
  <c r="V69" i="1"/>
  <c r="Y69" i="1"/>
  <c r="P69" i="1"/>
  <c r="X68" i="1"/>
  <c r="S68" i="1"/>
  <c r="V68" i="1"/>
  <c r="Y68" i="1"/>
  <c r="P68" i="1"/>
  <c r="X67" i="1"/>
  <c r="S67" i="1"/>
  <c r="V67" i="1"/>
  <c r="Y67" i="1"/>
  <c r="P67" i="1"/>
  <c r="X66" i="1"/>
  <c r="S66" i="1"/>
  <c r="V66" i="1"/>
  <c r="Y66" i="1"/>
  <c r="P66" i="1"/>
  <c r="X65" i="1"/>
  <c r="S65" i="1"/>
  <c r="V65" i="1"/>
  <c r="Y65" i="1"/>
  <c r="P65" i="1"/>
  <c r="X64" i="1"/>
  <c r="S64" i="1"/>
  <c r="V64" i="1"/>
  <c r="Y64" i="1"/>
  <c r="P64" i="1"/>
  <c r="X63" i="1"/>
  <c r="S63" i="1"/>
  <c r="V63" i="1"/>
  <c r="Y63" i="1"/>
  <c r="P63" i="1"/>
  <c r="X62" i="1"/>
  <c r="S62" i="1"/>
  <c r="V62" i="1"/>
  <c r="Y62" i="1"/>
  <c r="P62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7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7" i="1"/>
  <c r="P57" i="1"/>
  <c r="P59" i="1"/>
  <c r="J57" i="1"/>
  <c r="E57" i="1"/>
  <c r="X56" i="1"/>
  <c r="S56" i="1"/>
  <c r="V56" i="1"/>
  <c r="Y56" i="1"/>
  <c r="P56" i="1"/>
  <c r="X54" i="1"/>
  <c r="S54" i="1"/>
  <c r="V54" i="1"/>
  <c r="Y54" i="1"/>
  <c r="P54" i="1"/>
  <c r="X53" i="1"/>
  <c r="S53" i="1"/>
  <c r="V53" i="1"/>
  <c r="Y53" i="1"/>
  <c r="P53" i="1"/>
  <c r="X52" i="1"/>
  <c r="S52" i="1"/>
  <c r="V52" i="1"/>
  <c r="Y52" i="1"/>
  <c r="P52" i="1"/>
  <c r="X51" i="1"/>
  <c r="S51" i="1"/>
  <c r="V51" i="1"/>
  <c r="Y51" i="1"/>
  <c r="P51" i="1"/>
  <c r="X50" i="1"/>
  <c r="S50" i="1"/>
  <c r="V50" i="1"/>
  <c r="Y50" i="1"/>
  <c r="P50" i="1"/>
  <c r="X49" i="1"/>
  <c r="S49" i="1"/>
  <c r="V49" i="1"/>
  <c r="Y49" i="1"/>
  <c r="P49" i="1"/>
  <c r="X48" i="1"/>
  <c r="S48" i="1"/>
  <c r="V48" i="1"/>
  <c r="Y48" i="1"/>
  <c r="P48" i="1"/>
  <c r="X47" i="1"/>
  <c r="S47" i="1"/>
  <c r="V47" i="1"/>
  <c r="Y47" i="1"/>
  <c r="P47" i="1"/>
  <c r="X46" i="1"/>
  <c r="S46" i="1"/>
  <c r="V46" i="1"/>
  <c r="Y46" i="1"/>
  <c r="P46" i="1"/>
  <c r="X45" i="1"/>
  <c r="S45" i="1"/>
  <c r="V45" i="1"/>
  <c r="Y45" i="1"/>
  <c r="P45" i="1"/>
  <c r="X44" i="1"/>
  <c r="S44" i="1"/>
  <c r="V44" i="1"/>
  <c r="Y44" i="1"/>
  <c r="P44" i="1"/>
  <c r="X43" i="1"/>
  <c r="S43" i="1"/>
  <c r="V43" i="1"/>
  <c r="Y43" i="1"/>
  <c r="P43" i="1"/>
  <c r="X42" i="1"/>
  <c r="S42" i="1"/>
  <c r="V42" i="1"/>
  <c r="Y42" i="1"/>
  <c r="P42" i="1"/>
  <c r="X41" i="1"/>
  <c r="S41" i="1"/>
  <c r="V41" i="1"/>
  <c r="Y41" i="1"/>
  <c r="P41" i="1"/>
  <c r="X40" i="1"/>
  <c r="S40" i="1"/>
  <c r="V40" i="1"/>
  <c r="Y40" i="1"/>
  <c r="P40" i="1"/>
  <c r="X39" i="1"/>
  <c r="S39" i="1"/>
  <c r="V39" i="1"/>
  <c r="Y39" i="1"/>
  <c r="P39" i="1"/>
  <c r="X38" i="1"/>
  <c r="S38" i="1"/>
  <c r="V38" i="1"/>
  <c r="Y38" i="1"/>
  <c r="P38" i="1"/>
  <c r="X37" i="1"/>
  <c r="S37" i="1"/>
  <c r="V37" i="1"/>
  <c r="Y37" i="1"/>
  <c r="P37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1" i="1"/>
  <c r="O32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1" i="1"/>
  <c r="M32" i="1"/>
  <c r="P32" i="1"/>
  <c r="P34" i="1"/>
  <c r="J32" i="1"/>
  <c r="E32" i="1"/>
  <c r="X31" i="1"/>
  <c r="S31" i="1"/>
  <c r="V31" i="1"/>
  <c r="Y31" i="1"/>
  <c r="P31" i="1"/>
  <c r="X29" i="1"/>
  <c r="S29" i="1"/>
  <c r="V29" i="1"/>
  <c r="Y29" i="1"/>
  <c r="P29" i="1"/>
  <c r="X28" i="1"/>
  <c r="S28" i="1"/>
  <c r="V28" i="1"/>
  <c r="Y28" i="1"/>
  <c r="P28" i="1"/>
  <c r="X27" i="1"/>
  <c r="S27" i="1"/>
  <c r="V27" i="1"/>
  <c r="Y27" i="1"/>
  <c r="P27" i="1"/>
  <c r="X26" i="1"/>
  <c r="S26" i="1"/>
  <c r="V26" i="1"/>
  <c r="Y26" i="1"/>
  <c r="P26" i="1"/>
  <c r="X25" i="1"/>
  <c r="S25" i="1"/>
  <c r="V25" i="1"/>
  <c r="Y25" i="1"/>
  <c r="P25" i="1"/>
  <c r="X24" i="1"/>
  <c r="S24" i="1"/>
  <c r="V24" i="1"/>
  <c r="Y24" i="1"/>
  <c r="P24" i="1"/>
  <c r="X23" i="1"/>
  <c r="S23" i="1"/>
  <c r="V23" i="1"/>
  <c r="Y23" i="1"/>
  <c r="P23" i="1"/>
  <c r="X22" i="1"/>
  <c r="S22" i="1"/>
  <c r="V22" i="1"/>
  <c r="Y22" i="1"/>
  <c r="P22" i="1"/>
  <c r="X21" i="1"/>
  <c r="S21" i="1"/>
  <c r="V21" i="1"/>
  <c r="Y21" i="1"/>
  <c r="P21" i="1"/>
  <c r="X20" i="1"/>
  <c r="S20" i="1"/>
  <c r="V20" i="1"/>
  <c r="Y20" i="1"/>
  <c r="P20" i="1"/>
  <c r="X19" i="1"/>
  <c r="S19" i="1"/>
  <c r="V19" i="1"/>
  <c r="Y19" i="1"/>
  <c r="P19" i="1"/>
  <c r="X18" i="1"/>
  <c r="S18" i="1"/>
  <c r="V18" i="1"/>
  <c r="Y18" i="1"/>
  <c r="P18" i="1"/>
  <c r="X17" i="1"/>
  <c r="S17" i="1"/>
  <c r="V17" i="1"/>
  <c r="Y17" i="1"/>
  <c r="P17" i="1"/>
  <c r="X16" i="1"/>
  <c r="S16" i="1"/>
  <c r="V16" i="1"/>
  <c r="Y16" i="1"/>
  <c r="P16" i="1"/>
  <c r="X15" i="1"/>
  <c r="S15" i="1"/>
  <c r="V15" i="1"/>
  <c r="Y15" i="1"/>
  <c r="P15" i="1"/>
  <c r="X14" i="1"/>
  <c r="S14" i="1"/>
  <c r="V14" i="1"/>
  <c r="Y14" i="1"/>
  <c r="P14" i="1"/>
  <c r="X13" i="1"/>
  <c r="S13" i="1"/>
  <c r="V13" i="1"/>
  <c r="Y13" i="1"/>
  <c r="P13" i="1"/>
  <c r="X12" i="1"/>
  <c r="S12" i="1"/>
  <c r="V12" i="1"/>
  <c r="Y12" i="1"/>
  <c r="P12" i="1"/>
  <c r="X11" i="1"/>
  <c r="S11" i="1"/>
  <c r="V11" i="1"/>
  <c r="Y11" i="1"/>
  <c r="P11" i="1"/>
  <c r="X10" i="1"/>
  <c r="S10" i="1"/>
  <c r="T10" i="1"/>
  <c r="V10" i="1"/>
  <c r="Y10" i="1"/>
  <c r="U10" i="1"/>
  <c r="P10" i="1"/>
</calcChain>
</file>

<file path=xl/sharedStrings.xml><?xml version="1.0" encoding="utf-8"?>
<sst xmlns="http://schemas.openxmlformats.org/spreadsheetml/2006/main" count="530" uniqueCount="134">
  <si>
    <t xml:space="preserve"> Загрузка силовых трансформаторов 
на ПС Есильских МЭС на 15 декабря 2021г.</t>
  </si>
  <si>
    <t>№</t>
  </si>
  <si>
    <t>Наименование объекта центра питания, класс напряжения</t>
  </si>
  <si>
    <t>Текущий дефицит</t>
  </si>
  <si>
    <t>Примечание</t>
  </si>
  <si>
    <t>Установленная
мощность трансформаторов Sуст. С указанием их количества, шт/МВА</t>
  </si>
  <si>
    <t>Суммарная полная мощность ЦП по результатам замеров максимума нагрузки Smax, МВА</t>
  </si>
  <si>
    <t>Полная мощность перераспределяемая в соответствии с ПТЭ, МВА за время</t>
  </si>
  <si>
    <t>Полная мощность с учетом перераспределения, МВА</t>
  </si>
  <si>
    <t>Ограничивающие факторы, МВА</t>
  </si>
  <si>
    <t>Допустимая нагрузка расчетная в режиме n-1, МВА</t>
  </si>
  <si>
    <t>Текущий дефицит/профицит установленной мощности, МВА</t>
  </si>
  <si>
    <t>Установленная мощность по выданным ТУ на ТП, МВА</t>
  </si>
  <si>
    <t>Ожидаемая нагрузка ЦП, МВА</t>
  </si>
  <si>
    <t>Полная мощность, перераспределяемая в соответствии с ПТЭ, МВА за время</t>
  </si>
  <si>
    <t>Полная мощность с учётом перераспределения, МВА</t>
  </si>
  <si>
    <t>Допустимая нагрузка расчётная в режиме n-1, МВА</t>
  </si>
  <si>
    <t>Перспективный дефицит/ профицит установленной мощности, МВА</t>
  </si>
  <si>
    <t>МВА</t>
  </si>
  <si>
    <t>мин.</t>
  </si>
  <si>
    <t>Есильские РЭС</t>
  </si>
  <si>
    <t>Двух- и более трансфрматорные ПС</t>
  </si>
  <si>
    <t>ПС 110/35/10 Ейская</t>
  </si>
  <si>
    <t>2,5+1,6</t>
  </si>
  <si>
    <t>Т-1</t>
  </si>
  <si>
    <t>Т-2</t>
  </si>
  <si>
    <t>-</t>
  </si>
  <si>
    <t>ПС 110/35/10 Победа</t>
  </si>
  <si>
    <t>10+10</t>
  </si>
  <si>
    <t>ПС 110/10 Красивинская</t>
  </si>
  <si>
    <t>ПС 35/10 37 лет Октября</t>
  </si>
  <si>
    <t>4+1,6</t>
  </si>
  <si>
    <t>ПС 35/10 Бузулукская</t>
  </si>
  <si>
    <t>ПС 35/10 Дальняя</t>
  </si>
  <si>
    <t>ПС 35/10 Двуречная</t>
  </si>
  <si>
    <t>ПС 35/10 Есиль 2</t>
  </si>
  <si>
    <t>4,0+4,0</t>
  </si>
  <si>
    <t>ПС 35/10 Жаныспай</t>
  </si>
  <si>
    <t>ПС 35/10 Заречная</t>
  </si>
  <si>
    <t>ПС 35/10 Знамя Труда</t>
  </si>
  <si>
    <t>2,5+1</t>
  </si>
  <si>
    <t>ПС 35/10 Каракольская</t>
  </si>
  <si>
    <t>ПС 35/10 Комсомольская</t>
  </si>
  <si>
    <t>1,6+1,6</t>
  </si>
  <si>
    <t>ПС 35/10 Красн. Запорожец</t>
  </si>
  <si>
    <t>1,6+1</t>
  </si>
  <si>
    <t>ПС 35/10 Курская</t>
  </si>
  <si>
    <t>ПС 35/10 Любимовская</t>
  </si>
  <si>
    <t>ПС 35/10 Московская</t>
  </si>
  <si>
    <t>ПС 35/10 Свободная</t>
  </si>
  <si>
    <t>ПС 35/10 ТП-7</t>
  </si>
  <si>
    <t xml:space="preserve">ПС 35/6 ЦРП </t>
  </si>
  <si>
    <t>1,8+1,6</t>
  </si>
  <si>
    <t>Однотрансформаторные ПС</t>
  </si>
  <si>
    <t>ПС 35/10 Сурган</t>
  </si>
  <si>
    <t>Итого по РЭС</t>
  </si>
  <si>
    <t>дефицит</t>
  </si>
  <si>
    <t>профицит</t>
  </si>
  <si>
    <t>Жаркаинские РЭС</t>
  </si>
  <si>
    <t>ПС 110/35/10 Державинская</t>
  </si>
  <si>
    <t>25+25</t>
  </si>
  <si>
    <t>ПС 110/35/10 Пятигорская</t>
  </si>
  <si>
    <t>ПС 35/10 Братолюбовка</t>
  </si>
  <si>
    <t>ПС 35/10 Валиханова</t>
  </si>
  <si>
    <t>ПС 35/10 Донская</t>
  </si>
  <si>
    <t>ПС 35/10 Львовская</t>
  </si>
  <si>
    <t>ПС 35/10 Отрадная</t>
  </si>
  <si>
    <t>ПС 35/10 Пригородная</t>
  </si>
  <si>
    <t>2,5+2,5</t>
  </si>
  <si>
    <t>ПС 35/10 Тассуат</t>
  </si>
  <si>
    <t>ПС 35/10 Шолаксанды</t>
  </si>
  <si>
    <t>ПС 35/10 Южная</t>
  </si>
  <si>
    <t>ПС 35/10 Тасты-Талды</t>
  </si>
  <si>
    <t>10+2,5</t>
  </si>
  <si>
    <t>Т-3</t>
  </si>
  <si>
    <t>ПС 35/10 Баранкуль</t>
  </si>
  <si>
    <t>1+1</t>
  </si>
  <si>
    <t>ПС 35/10 Ростовская</t>
  </si>
  <si>
    <t>ПС 35/10 Нахимовская</t>
  </si>
  <si>
    <t>ПС 35/10 Лен.Комсомола</t>
  </si>
  <si>
    <t>ПС 35/10 Фурманова</t>
  </si>
  <si>
    <t>ПС 35/10 Карасусская</t>
  </si>
  <si>
    <t>ПС 35/10 Титова</t>
  </si>
  <si>
    <t>Жаксынские РЭС</t>
  </si>
  <si>
    <t>ПС 35/10 Кайракты</t>
  </si>
  <si>
    <t>ПС 35/10 Калининская</t>
  </si>
  <si>
    <t>ПС 35/10 Киевская</t>
  </si>
  <si>
    <t>ПС 35/10 Кировская</t>
  </si>
  <si>
    <t>ПС 35/10 Моховая</t>
  </si>
  <si>
    <t>ПС 35/10 Новокиенка</t>
  </si>
  <si>
    <t>ПС 35/10 Островская</t>
  </si>
  <si>
    <t>ПС 35/10 Подгорная</t>
  </si>
  <si>
    <t>ПС 35/10 Рентабельная</t>
  </si>
  <si>
    <t>ПС 35/10 Элеваторная</t>
  </si>
  <si>
    <t>4+4</t>
  </si>
  <si>
    <t>ПС 35/10 Ярославская</t>
  </si>
  <si>
    <t>ПС 35/10 Ишимская</t>
  </si>
  <si>
    <t>ПС Лозовая по 10 кВ</t>
  </si>
  <si>
    <t>ПС 35/10 Казгородок</t>
  </si>
  <si>
    <t>ПС 35/10 Кийма</t>
  </si>
  <si>
    <t>4+2,5</t>
  </si>
  <si>
    <t>ПС Новая по 10 кВ</t>
  </si>
  <si>
    <t>ПС 35/10 Ленина</t>
  </si>
  <si>
    <t>ПС 35/10 Жаксынская</t>
  </si>
  <si>
    <t>ПС 110/35/10 Лозовая</t>
  </si>
  <si>
    <t xml:space="preserve">Запитана по 10кВ </t>
  </si>
  <si>
    <t>ПС 110/35/10 Новая</t>
  </si>
  <si>
    <t>ПС 35/10 Алгабас</t>
  </si>
  <si>
    <t>Сандыктауские РЭС</t>
  </si>
  <si>
    <t>ПС 110/35/10 Балкашино</t>
  </si>
  <si>
    <t>ПС 110/35/10 Веселовская</t>
  </si>
  <si>
    <t>ПС 35/10 Гвардеец</t>
  </si>
  <si>
    <t>ПС 110/10 Новоникольская</t>
  </si>
  <si>
    <t>6,3+2,5</t>
  </si>
  <si>
    <t>ПС 35/10 Белгородка</t>
  </si>
  <si>
    <t>ПС 35/10 Поляна</t>
  </si>
  <si>
    <t>ПС 35/10 Владимировка</t>
  </si>
  <si>
    <t>ПС 35/10 Лесная</t>
  </si>
  <si>
    <t>ПС 35/10 Каменка</t>
  </si>
  <si>
    <t>2,5+1,8</t>
  </si>
  <si>
    <t>ПС 35/10 Бараккульская</t>
  </si>
  <si>
    <t>ПС 35/10 Спасская</t>
  </si>
  <si>
    <t>ПС 35/10 Дорогино</t>
  </si>
  <si>
    <t>ПС 35/10 Богородка</t>
  </si>
  <si>
    <t>ПС 35/10 Приозерная</t>
  </si>
  <si>
    <t>ПС 35/10 Сандыктау</t>
  </si>
  <si>
    <t>2,5+4</t>
  </si>
  <si>
    <t>ПС 35/10 Васильевка</t>
  </si>
  <si>
    <t>ПС 35/10 Победа</t>
  </si>
  <si>
    <t>ПС 35/10 Заводская</t>
  </si>
  <si>
    <t>ПС 35/10 Культура</t>
  </si>
  <si>
    <r>
      <t xml:space="preserve">Примечание: </t>
    </r>
    <r>
      <rPr>
        <sz val="10"/>
        <rFont val="Times New Roman"/>
        <family val="1"/>
        <charset val="204"/>
      </rPr>
      <t>На ПС с двумя трансформаторами, в зависимости от графика нагрузки, с учетом надежности питания потребителей и условий минимума</t>
    </r>
  </si>
  <si>
    <t xml:space="preserve">потерь электроэнергии, в работе могут находиться два или один силовой трансформатор. </t>
  </si>
  <si>
    <t>Начальник ОДС                                                                    А.Моисейкин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</si>
</sst>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0" fillId="0" borderId="0" xfId="0" applyFont="1"/>
    <xf numFmtId="0" fontId="5" fillId="4" borderId="1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2" fontId="2" fillId="0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Fill="1"/>
    <xf numFmtId="0" fontId="15" fillId="0" borderId="0" xfId="0" applyFont="1"/>
    <xf numFmtId="0" fontId="4" fillId="0" borderId="0" xfId="0" applyFont="1" applyFill="1"/>
    <xf numFmtId="0" fontId="2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21"/>
  <sheetViews>
    <sheetView tabSelected="1" view="pageBreakPreview" zoomScaleNormal="85" zoomScaleSheetLayoutView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A85" sqref="A85:Z85"/>
    </sheetView>
  </sheetViews>
  <sheetFormatPr defaultRowHeight="15" x14ac:dyDescent="0.2"/>
  <cols>
    <col min="1" max="1" width="5" style="21" customWidth="1"/>
    <col min="2" max="2" width="30.7109375" style="4" customWidth="1"/>
    <col min="3" max="3" width="23.7109375" style="84" customWidth="1"/>
    <col min="4" max="4" width="5.28515625" style="84" customWidth="1"/>
    <col min="5" max="5" width="6.140625" style="4" customWidth="1"/>
    <col min="6" max="6" width="4.5703125" style="4" customWidth="1"/>
    <col min="7" max="7" width="6.140625" style="4" customWidth="1"/>
    <col min="8" max="8" width="4.85546875" style="4" customWidth="1"/>
    <col min="9" max="9" width="6.140625" style="4" customWidth="1"/>
    <col min="10" max="10" width="21.42578125" style="21" customWidth="1"/>
    <col min="11" max="11" width="10.7109375" style="85" customWidth="1"/>
    <col min="12" max="12" width="11.5703125" style="4" customWidth="1"/>
    <col min="13" max="13" width="22.28515625" style="85" customWidth="1"/>
    <col min="14" max="14" width="21.5703125" style="85" customWidth="1"/>
    <col min="15" max="15" width="15.28515625" style="4" customWidth="1"/>
    <col min="16" max="16" width="23" style="85" customWidth="1"/>
    <col min="17" max="17" width="15.28515625" style="21" customWidth="1"/>
    <col min="18" max="18" width="20.7109375" style="4" customWidth="1"/>
    <col min="19" max="19" width="15.85546875" style="4" customWidth="1"/>
    <col min="20" max="20" width="14.5703125" style="4" customWidth="1"/>
    <col min="21" max="21" width="14.28515625" style="4" customWidth="1"/>
    <col min="22" max="22" width="20.28515625" style="4" customWidth="1"/>
    <col min="23" max="23" width="19.42578125" style="4" customWidth="1"/>
    <col min="24" max="24" width="17.85546875" style="4" customWidth="1"/>
    <col min="25" max="25" width="18.42578125" style="4" customWidth="1"/>
    <col min="26" max="26" width="17.5703125" style="4" customWidth="1"/>
    <col min="27" max="16384" width="9.140625" style="4"/>
  </cols>
  <sheetData>
    <row r="1" spans="1:2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5"/>
      <c r="B3" s="6"/>
      <c r="C3" s="7"/>
      <c r="D3" s="7"/>
      <c r="E3" s="6"/>
      <c r="F3" s="6"/>
      <c r="G3" s="6"/>
      <c r="H3" s="6"/>
      <c r="I3" s="6"/>
      <c r="J3" s="5"/>
      <c r="K3" s="8"/>
      <c r="L3" s="6"/>
      <c r="M3" s="8"/>
      <c r="N3" s="8"/>
      <c r="O3" s="6"/>
      <c r="P3" s="8"/>
      <c r="Q3" s="5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9" t="s">
        <v>1</v>
      </c>
      <c r="B4" s="10" t="s">
        <v>2</v>
      </c>
      <c r="C4" s="11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 t="s">
        <v>4</v>
      </c>
      <c r="R4" s="13"/>
      <c r="S4" s="13"/>
      <c r="T4" s="13"/>
      <c r="U4" s="13"/>
      <c r="V4" s="13"/>
      <c r="W4" s="13"/>
      <c r="X4" s="13"/>
      <c r="Y4" s="13"/>
      <c r="Z4" s="13" t="s">
        <v>4</v>
      </c>
    </row>
    <row r="5" spans="1:26" ht="88.5" customHeight="1" x14ac:dyDescent="0.2">
      <c r="A5" s="9"/>
      <c r="B5" s="10"/>
      <c r="C5" s="14" t="s">
        <v>5</v>
      </c>
      <c r="D5" s="10" t="s">
        <v>5</v>
      </c>
      <c r="E5" s="10"/>
      <c r="F5" s="10"/>
      <c r="G5" s="10"/>
      <c r="H5" s="10"/>
      <c r="I5" s="10"/>
      <c r="J5" s="15" t="s">
        <v>6</v>
      </c>
      <c r="K5" s="15" t="s">
        <v>7</v>
      </c>
      <c r="L5" s="15"/>
      <c r="M5" s="15" t="s">
        <v>8</v>
      </c>
      <c r="N5" s="15" t="s">
        <v>9</v>
      </c>
      <c r="O5" s="15" t="s">
        <v>10</v>
      </c>
      <c r="P5" s="15" t="s">
        <v>11</v>
      </c>
      <c r="Q5" s="12"/>
      <c r="R5" s="13" t="s">
        <v>12</v>
      </c>
      <c r="S5" s="13" t="s">
        <v>13</v>
      </c>
      <c r="T5" s="13" t="s">
        <v>14</v>
      </c>
      <c r="U5" s="13"/>
      <c r="V5" s="13" t="s">
        <v>15</v>
      </c>
      <c r="W5" s="13" t="s">
        <v>9</v>
      </c>
      <c r="X5" s="13" t="s">
        <v>16</v>
      </c>
      <c r="Y5" s="13" t="s">
        <v>17</v>
      </c>
      <c r="Z5" s="13"/>
    </row>
    <row r="6" spans="1:26" ht="33" customHeight="1" x14ac:dyDescent="0.2">
      <c r="A6" s="9"/>
      <c r="B6" s="10"/>
      <c r="C6" s="16"/>
      <c r="D6" s="10"/>
      <c r="E6" s="10"/>
      <c r="F6" s="10"/>
      <c r="G6" s="10"/>
      <c r="H6" s="10"/>
      <c r="I6" s="10"/>
      <c r="J6" s="15"/>
      <c r="K6" s="17" t="s">
        <v>18</v>
      </c>
      <c r="L6" s="17" t="s">
        <v>19</v>
      </c>
      <c r="M6" s="15"/>
      <c r="N6" s="15"/>
      <c r="O6" s="15"/>
      <c r="P6" s="15"/>
      <c r="Q6" s="12"/>
      <c r="R6" s="13"/>
      <c r="S6" s="13"/>
      <c r="T6" s="18" t="s">
        <v>18</v>
      </c>
      <c r="U6" s="18" t="s">
        <v>19</v>
      </c>
      <c r="V6" s="13"/>
      <c r="W6" s="13"/>
      <c r="X6" s="13"/>
      <c r="Y6" s="13"/>
      <c r="Z6" s="13"/>
    </row>
    <row r="7" spans="1:26" s="21" customFormat="1" ht="23.25" customHeight="1" x14ac:dyDescent="0.2">
      <c r="A7" s="19">
        <v>1</v>
      </c>
      <c r="B7" s="19">
        <v>2</v>
      </c>
      <c r="C7" s="19"/>
      <c r="D7" s="9">
        <v>3</v>
      </c>
      <c r="E7" s="9"/>
      <c r="F7" s="9"/>
      <c r="G7" s="9"/>
      <c r="H7" s="9"/>
      <c r="I7" s="9"/>
      <c r="J7" s="19">
        <v>4</v>
      </c>
      <c r="K7" s="9">
        <v>5</v>
      </c>
      <c r="L7" s="9"/>
      <c r="M7" s="19">
        <v>6</v>
      </c>
      <c r="N7" s="19">
        <v>7</v>
      </c>
      <c r="O7" s="19">
        <v>8</v>
      </c>
      <c r="P7" s="19">
        <v>9</v>
      </c>
      <c r="Q7" s="20">
        <v>10</v>
      </c>
      <c r="R7" s="18">
        <v>11</v>
      </c>
      <c r="S7" s="18">
        <v>12</v>
      </c>
      <c r="T7" s="13">
        <v>5</v>
      </c>
      <c r="U7" s="13"/>
      <c r="V7" s="18">
        <v>6</v>
      </c>
      <c r="W7" s="18">
        <v>7</v>
      </c>
      <c r="X7" s="18">
        <v>8</v>
      </c>
      <c r="Y7" s="18">
        <v>9</v>
      </c>
      <c r="Z7" s="18">
        <v>10</v>
      </c>
    </row>
    <row r="8" spans="1:26" s="22" customFormat="1" ht="18.75" customHeight="1" x14ac:dyDescent="0.25">
      <c r="A8" s="86" t="s">
        <v>20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s="22" customFormat="1" ht="15.75" x14ac:dyDescent="0.25">
      <c r="A9" s="23" t="s">
        <v>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2" customFormat="1" ht="15.75" x14ac:dyDescent="0.25">
      <c r="A10" s="24">
        <v>1</v>
      </c>
      <c r="B10" s="25" t="s">
        <v>22</v>
      </c>
      <c r="C10" s="26" t="s">
        <v>23</v>
      </c>
      <c r="D10" s="24" t="s">
        <v>24</v>
      </c>
      <c r="E10" s="27">
        <v>1.6</v>
      </c>
      <c r="F10" s="27" t="s">
        <v>25</v>
      </c>
      <c r="G10" s="27">
        <v>2.5</v>
      </c>
      <c r="H10" s="24" t="s">
        <v>26</v>
      </c>
      <c r="I10" s="24" t="s">
        <v>26</v>
      </c>
      <c r="J10" s="28">
        <v>8.8999999999999996E-2</v>
      </c>
      <c r="K10" s="29">
        <v>0</v>
      </c>
      <c r="L10" s="29"/>
      <c r="M10" s="28">
        <f>J10</f>
        <v>8.8999999999999996E-2</v>
      </c>
      <c r="N10" s="28">
        <v>0</v>
      </c>
      <c r="O10" s="27">
        <f>SUM(MIN(D10:I10))</f>
        <v>1.6</v>
      </c>
      <c r="P10" s="28">
        <f>O10-M10</f>
        <v>1.5110000000000001</v>
      </c>
      <c r="Q10" s="30"/>
      <c r="R10" s="31">
        <v>0.02</v>
      </c>
      <c r="S10" s="31">
        <f>J10+R10</f>
        <v>0.109</v>
      </c>
      <c r="T10" s="31">
        <f>K10</f>
        <v>0</v>
      </c>
      <c r="U10" s="32">
        <f>L10</f>
        <v>0</v>
      </c>
      <c r="V10" s="31">
        <f>S10-T10</f>
        <v>0.109</v>
      </c>
      <c r="W10" s="31">
        <v>0</v>
      </c>
      <c r="X10" s="33">
        <f>O10</f>
        <v>1.6</v>
      </c>
      <c r="Y10" s="34">
        <f>X10-V10</f>
        <v>1.4910000000000001</v>
      </c>
      <c r="Z10" s="34"/>
    </row>
    <row r="11" spans="1:26" s="22" customFormat="1" ht="15.75" x14ac:dyDescent="0.25">
      <c r="A11" s="24">
        <v>2</v>
      </c>
      <c r="B11" s="25" t="s">
        <v>27</v>
      </c>
      <c r="C11" s="26" t="s">
        <v>28</v>
      </c>
      <c r="D11" s="24" t="s">
        <v>24</v>
      </c>
      <c r="E11" s="27">
        <v>10</v>
      </c>
      <c r="F11" s="27" t="s">
        <v>25</v>
      </c>
      <c r="G11" s="27">
        <v>10</v>
      </c>
      <c r="H11" s="24" t="s">
        <v>26</v>
      </c>
      <c r="I11" s="24" t="s">
        <v>26</v>
      </c>
      <c r="J11" s="28">
        <v>1.7110000000000001</v>
      </c>
      <c r="K11" s="29">
        <v>0</v>
      </c>
      <c r="L11" s="29"/>
      <c r="M11" s="28">
        <f t="shared" ref="M11:M31" si="0">J11</f>
        <v>1.7110000000000001</v>
      </c>
      <c r="N11" s="28">
        <v>0</v>
      </c>
      <c r="O11" s="27">
        <f t="shared" ref="O11:O28" si="1">SUM(MIN(D11:I11))</f>
        <v>10</v>
      </c>
      <c r="P11" s="28">
        <f t="shared" ref="P11:P54" si="2">O11-M11</f>
        <v>8.2889999999999997</v>
      </c>
      <c r="Q11" s="24"/>
      <c r="R11" s="24">
        <v>0.45200000000000001</v>
      </c>
      <c r="S11" s="31">
        <f t="shared" ref="S11:S29" si="3">J11+R11</f>
        <v>2.1630000000000003</v>
      </c>
      <c r="T11" s="24"/>
      <c r="U11" s="24"/>
      <c r="V11" s="31">
        <f t="shared" ref="V11:V29" si="4">S11-T11</f>
        <v>2.1630000000000003</v>
      </c>
      <c r="W11" s="24"/>
      <c r="X11" s="33">
        <f t="shared" ref="X11:X29" si="5">O11</f>
        <v>10</v>
      </c>
      <c r="Y11" s="34">
        <f t="shared" ref="Y11:Y29" si="6">X11-V11</f>
        <v>7.8369999999999997</v>
      </c>
      <c r="Z11" s="24"/>
    </row>
    <row r="12" spans="1:26" s="22" customFormat="1" ht="15.75" x14ac:dyDescent="0.25">
      <c r="A12" s="24">
        <v>3</v>
      </c>
      <c r="B12" s="25" t="s">
        <v>29</v>
      </c>
      <c r="C12" s="26" t="s">
        <v>28</v>
      </c>
      <c r="D12" s="24" t="s">
        <v>24</v>
      </c>
      <c r="E12" s="27">
        <v>10</v>
      </c>
      <c r="F12" s="27" t="s">
        <v>25</v>
      </c>
      <c r="G12" s="27">
        <v>10</v>
      </c>
      <c r="H12" s="24" t="s">
        <v>26</v>
      </c>
      <c r="I12" s="24" t="s">
        <v>26</v>
      </c>
      <c r="J12" s="28">
        <v>2.8090000000000002</v>
      </c>
      <c r="K12" s="29">
        <v>0</v>
      </c>
      <c r="L12" s="29"/>
      <c r="M12" s="28">
        <f t="shared" si="0"/>
        <v>2.8090000000000002</v>
      </c>
      <c r="N12" s="28">
        <v>0</v>
      </c>
      <c r="O12" s="27">
        <f t="shared" si="1"/>
        <v>10</v>
      </c>
      <c r="P12" s="28">
        <f t="shared" si="2"/>
        <v>7.1909999999999998</v>
      </c>
      <c r="Q12" s="24"/>
      <c r="R12" s="24">
        <v>0.78700000000000003</v>
      </c>
      <c r="S12" s="31">
        <f t="shared" si="3"/>
        <v>3.5960000000000001</v>
      </c>
      <c r="T12" s="24"/>
      <c r="U12" s="24"/>
      <c r="V12" s="31">
        <f t="shared" si="4"/>
        <v>3.5960000000000001</v>
      </c>
      <c r="W12" s="24"/>
      <c r="X12" s="33">
        <f t="shared" si="5"/>
        <v>10</v>
      </c>
      <c r="Y12" s="34">
        <f t="shared" si="6"/>
        <v>6.4039999999999999</v>
      </c>
      <c r="Z12" s="24"/>
    </row>
    <row r="13" spans="1:26" s="22" customFormat="1" ht="15.75" x14ac:dyDescent="0.25">
      <c r="A13" s="24">
        <v>4</v>
      </c>
      <c r="B13" s="25" t="s">
        <v>30</v>
      </c>
      <c r="C13" s="26" t="s">
        <v>31</v>
      </c>
      <c r="D13" s="24" t="s">
        <v>24</v>
      </c>
      <c r="E13" s="27">
        <v>1.6</v>
      </c>
      <c r="F13" s="27" t="s">
        <v>25</v>
      </c>
      <c r="G13" s="27">
        <v>4</v>
      </c>
      <c r="H13" s="24" t="s">
        <v>26</v>
      </c>
      <c r="I13" s="24" t="s">
        <v>26</v>
      </c>
      <c r="J13" s="28">
        <v>0.17799999999999999</v>
      </c>
      <c r="K13" s="29">
        <v>0</v>
      </c>
      <c r="L13" s="29"/>
      <c r="M13" s="28">
        <f t="shared" si="0"/>
        <v>0.17799999999999999</v>
      </c>
      <c r="N13" s="28">
        <v>0</v>
      </c>
      <c r="O13" s="27">
        <f t="shared" si="1"/>
        <v>1.6</v>
      </c>
      <c r="P13" s="28">
        <f t="shared" si="2"/>
        <v>1.4220000000000002</v>
      </c>
      <c r="Q13" s="24"/>
      <c r="R13" s="24">
        <v>0.25</v>
      </c>
      <c r="S13" s="31">
        <f t="shared" si="3"/>
        <v>0.42799999999999999</v>
      </c>
      <c r="T13" s="24"/>
      <c r="U13" s="24"/>
      <c r="V13" s="31">
        <f t="shared" si="4"/>
        <v>0.42799999999999999</v>
      </c>
      <c r="W13" s="24"/>
      <c r="X13" s="33">
        <f t="shared" si="5"/>
        <v>1.6</v>
      </c>
      <c r="Y13" s="34">
        <f t="shared" si="6"/>
        <v>1.1720000000000002</v>
      </c>
      <c r="Z13" s="24"/>
    </row>
    <row r="14" spans="1:26" s="22" customFormat="1" ht="15.75" x14ac:dyDescent="0.25">
      <c r="A14" s="24">
        <v>5</v>
      </c>
      <c r="B14" s="25" t="s">
        <v>32</v>
      </c>
      <c r="C14" s="26" t="s">
        <v>23</v>
      </c>
      <c r="D14" s="24" t="s">
        <v>24</v>
      </c>
      <c r="E14" s="27">
        <v>1.6</v>
      </c>
      <c r="F14" s="27" t="s">
        <v>25</v>
      </c>
      <c r="G14" s="27">
        <v>2.5</v>
      </c>
      <c r="H14" s="24" t="s">
        <v>26</v>
      </c>
      <c r="I14" s="24" t="s">
        <v>26</v>
      </c>
      <c r="J14" s="28">
        <v>1.7999999999999999E-2</v>
      </c>
      <c r="K14" s="29">
        <v>0</v>
      </c>
      <c r="L14" s="29"/>
      <c r="M14" s="28">
        <f t="shared" si="0"/>
        <v>1.7999999999999999E-2</v>
      </c>
      <c r="N14" s="28">
        <v>0</v>
      </c>
      <c r="O14" s="27">
        <f t="shared" si="1"/>
        <v>1.6</v>
      </c>
      <c r="P14" s="28">
        <f t="shared" si="2"/>
        <v>1.5820000000000001</v>
      </c>
      <c r="Q14" s="24"/>
      <c r="R14" s="24">
        <v>1.7999999999999999E-2</v>
      </c>
      <c r="S14" s="31">
        <f t="shared" si="3"/>
        <v>3.5999999999999997E-2</v>
      </c>
      <c r="T14" s="24"/>
      <c r="U14" s="24"/>
      <c r="V14" s="31">
        <f t="shared" si="4"/>
        <v>3.5999999999999997E-2</v>
      </c>
      <c r="W14" s="24"/>
      <c r="X14" s="33">
        <f t="shared" si="5"/>
        <v>1.6</v>
      </c>
      <c r="Y14" s="34">
        <f t="shared" si="6"/>
        <v>1.5640000000000001</v>
      </c>
      <c r="Z14" s="24"/>
    </row>
    <row r="15" spans="1:26" s="22" customFormat="1" ht="15.75" x14ac:dyDescent="0.25">
      <c r="A15" s="24">
        <v>6</v>
      </c>
      <c r="B15" s="25" t="s">
        <v>33</v>
      </c>
      <c r="C15" s="26" t="s">
        <v>23</v>
      </c>
      <c r="D15" s="24" t="s">
        <v>24</v>
      </c>
      <c r="E15" s="27">
        <v>1.6</v>
      </c>
      <c r="F15" s="27" t="s">
        <v>25</v>
      </c>
      <c r="G15" s="27">
        <v>2.5</v>
      </c>
      <c r="H15" s="24" t="s">
        <v>26</v>
      </c>
      <c r="I15" s="24" t="s">
        <v>26</v>
      </c>
      <c r="J15" s="28">
        <v>0.124</v>
      </c>
      <c r="K15" s="29">
        <v>0</v>
      </c>
      <c r="L15" s="29"/>
      <c r="M15" s="28">
        <f t="shared" si="0"/>
        <v>0.124</v>
      </c>
      <c r="N15" s="28">
        <v>0</v>
      </c>
      <c r="O15" s="27">
        <f t="shared" si="1"/>
        <v>1.6</v>
      </c>
      <c r="P15" s="28">
        <f t="shared" si="2"/>
        <v>1.476</v>
      </c>
      <c r="Q15" s="24"/>
      <c r="R15" s="24">
        <v>0.70799999999999996</v>
      </c>
      <c r="S15" s="31">
        <f t="shared" si="3"/>
        <v>0.83199999999999996</v>
      </c>
      <c r="T15" s="24"/>
      <c r="U15" s="24"/>
      <c r="V15" s="31">
        <f t="shared" si="4"/>
        <v>0.83199999999999996</v>
      </c>
      <c r="W15" s="24"/>
      <c r="X15" s="33">
        <f t="shared" si="5"/>
        <v>1.6</v>
      </c>
      <c r="Y15" s="34">
        <f t="shared" si="6"/>
        <v>0.76800000000000013</v>
      </c>
      <c r="Z15" s="24"/>
    </row>
    <row r="16" spans="1:26" s="22" customFormat="1" ht="15.75" x14ac:dyDescent="0.25">
      <c r="A16" s="24">
        <v>7</v>
      </c>
      <c r="B16" s="25" t="s">
        <v>34</v>
      </c>
      <c r="C16" s="26" t="s">
        <v>23</v>
      </c>
      <c r="D16" s="24" t="s">
        <v>24</v>
      </c>
      <c r="E16" s="27">
        <v>2.5</v>
      </c>
      <c r="F16" s="27" t="s">
        <v>25</v>
      </c>
      <c r="G16" s="27">
        <v>1.6</v>
      </c>
      <c r="H16" s="24" t="s">
        <v>26</v>
      </c>
      <c r="I16" s="24" t="s">
        <v>26</v>
      </c>
      <c r="J16" s="28">
        <v>0.21299999999999999</v>
      </c>
      <c r="K16" s="29">
        <v>0</v>
      </c>
      <c r="L16" s="29"/>
      <c r="M16" s="28">
        <f t="shared" si="0"/>
        <v>0.21299999999999999</v>
      </c>
      <c r="N16" s="28">
        <v>0</v>
      </c>
      <c r="O16" s="27">
        <f t="shared" si="1"/>
        <v>1.6</v>
      </c>
      <c r="P16" s="28">
        <f t="shared" si="2"/>
        <v>1.387</v>
      </c>
      <c r="Q16" s="24"/>
      <c r="R16" s="24">
        <v>1.2E-2</v>
      </c>
      <c r="S16" s="31">
        <f t="shared" si="3"/>
        <v>0.22500000000000001</v>
      </c>
      <c r="T16" s="24"/>
      <c r="U16" s="24"/>
      <c r="V16" s="31">
        <f t="shared" si="4"/>
        <v>0.22500000000000001</v>
      </c>
      <c r="W16" s="24"/>
      <c r="X16" s="33">
        <f t="shared" si="5"/>
        <v>1.6</v>
      </c>
      <c r="Y16" s="34">
        <f t="shared" si="6"/>
        <v>1.375</v>
      </c>
      <c r="Z16" s="24"/>
    </row>
    <row r="17" spans="1:26" s="22" customFormat="1" ht="15.75" x14ac:dyDescent="0.25">
      <c r="A17" s="24">
        <v>8</v>
      </c>
      <c r="B17" s="25" t="s">
        <v>35</v>
      </c>
      <c r="C17" s="26" t="s">
        <v>36</v>
      </c>
      <c r="D17" s="24" t="s">
        <v>24</v>
      </c>
      <c r="E17" s="27">
        <v>4</v>
      </c>
      <c r="F17" s="27" t="s">
        <v>25</v>
      </c>
      <c r="G17" s="27">
        <v>4</v>
      </c>
      <c r="H17" s="24" t="s">
        <v>26</v>
      </c>
      <c r="I17" s="24" t="s">
        <v>26</v>
      </c>
      <c r="J17" s="28">
        <v>1.423</v>
      </c>
      <c r="K17" s="29">
        <v>0</v>
      </c>
      <c r="L17" s="29"/>
      <c r="M17" s="28">
        <f t="shared" si="0"/>
        <v>1.423</v>
      </c>
      <c r="N17" s="28">
        <v>0</v>
      </c>
      <c r="O17" s="27">
        <f t="shared" si="1"/>
        <v>4</v>
      </c>
      <c r="P17" s="28">
        <f t="shared" si="2"/>
        <v>2.577</v>
      </c>
      <c r="Q17" s="24"/>
      <c r="R17" s="24">
        <v>1.5369999999999999</v>
      </c>
      <c r="S17" s="31">
        <f t="shared" si="3"/>
        <v>2.96</v>
      </c>
      <c r="T17" s="24"/>
      <c r="U17" s="24"/>
      <c r="V17" s="31">
        <f t="shared" si="4"/>
        <v>2.96</v>
      </c>
      <c r="W17" s="24"/>
      <c r="X17" s="33">
        <f t="shared" si="5"/>
        <v>4</v>
      </c>
      <c r="Y17" s="34">
        <f t="shared" si="6"/>
        <v>1.04</v>
      </c>
      <c r="Z17" s="24"/>
    </row>
    <row r="18" spans="1:26" s="22" customFormat="1" ht="15.75" x14ac:dyDescent="0.25">
      <c r="A18" s="24">
        <v>9</v>
      </c>
      <c r="B18" s="25" t="s">
        <v>37</v>
      </c>
      <c r="C18" s="26" t="s">
        <v>23</v>
      </c>
      <c r="D18" s="24" t="s">
        <v>24</v>
      </c>
      <c r="E18" s="27">
        <v>1.6</v>
      </c>
      <c r="F18" s="27" t="s">
        <v>25</v>
      </c>
      <c r="G18" s="27">
        <v>2.5</v>
      </c>
      <c r="H18" s="24" t="s">
        <v>26</v>
      </c>
      <c r="I18" s="24" t="s">
        <v>26</v>
      </c>
      <c r="J18" s="28">
        <v>0.11600000000000001</v>
      </c>
      <c r="K18" s="29">
        <v>0</v>
      </c>
      <c r="L18" s="29"/>
      <c r="M18" s="28">
        <f t="shared" si="0"/>
        <v>0.11600000000000001</v>
      </c>
      <c r="N18" s="28">
        <v>0</v>
      </c>
      <c r="O18" s="27">
        <f t="shared" si="1"/>
        <v>1.6</v>
      </c>
      <c r="P18" s="28">
        <f t="shared" si="2"/>
        <v>1.484</v>
      </c>
      <c r="Q18" s="24"/>
      <c r="R18" s="24">
        <v>0</v>
      </c>
      <c r="S18" s="31">
        <f t="shared" si="3"/>
        <v>0.11600000000000001</v>
      </c>
      <c r="T18" s="24"/>
      <c r="U18" s="24"/>
      <c r="V18" s="31">
        <f t="shared" si="4"/>
        <v>0.11600000000000001</v>
      </c>
      <c r="W18" s="24"/>
      <c r="X18" s="33">
        <f t="shared" si="5"/>
        <v>1.6</v>
      </c>
      <c r="Y18" s="34">
        <f t="shared" si="6"/>
        <v>1.484</v>
      </c>
      <c r="Z18" s="24"/>
    </row>
    <row r="19" spans="1:26" s="22" customFormat="1" ht="15.75" x14ac:dyDescent="0.25">
      <c r="A19" s="24">
        <v>10</v>
      </c>
      <c r="B19" s="25" t="s">
        <v>38</v>
      </c>
      <c r="C19" s="26" t="s">
        <v>23</v>
      </c>
      <c r="D19" s="24" t="s">
        <v>24</v>
      </c>
      <c r="E19" s="27">
        <v>2.5</v>
      </c>
      <c r="F19" s="27" t="s">
        <v>25</v>
      </c>
      <c r="G19" s="27">
        <v>1.6</v>
      </c>
      <c r="H19" s="24" t="s">
        <v>26</v>
      </c>
      <c r="I19" s="24" t="s">
        <v>26</v>
      </c>
      <c r="J19" s="28">
        <v>0.21299999999999999</v>
      </c>
      <c r="K19" s="29">
        <v>0</v>
      </c>
      <c r="L19" s="29"/>
      <c r="M19" s="28">
        <f t="shared" si="0"/>
        <v>0.21299999999999999</v>
      </c>
      <c r="N19" s="28">
        <v>0</v>
      </c>
      <c r="O19" s="27">
        <f t="shared" si="1"/>
        <v>1.6</v>
      </c>
      <c r="P19" s="28">
        <f t="shared" si="2"/>
        <v>1.387</v>
      </c>
      <c r="Q19" s="24"/>
      <c r="R19" s="24">
        <v>0.17499999999999999</v>
      </c>
      <c r="S19" s="31">
        <f t="shared" si="3"/>
        <v>0.38800000000000001</v>
      </c>
      <c r="T19" s="24"/>
      <c r="U19" s="24"/>
      <c r="V19" s="31">
        <f t="shared" si="4"/>
        <v>0.38800000000000001</v>
      </c>
      <c r="W19" s="24"/>
      <c r="X19" s="33">
        <f t="shared" si="5"/>
        <v>1.6</v>
      </c>
      <c r="Y19" s="34">
        <f t="shared" si="6"/>
        <v>1.2120000000000002</v>
      </c>
      <c r="Z19" s="24"/>
    </row>
    <row r="20" spans="1:26" s="22" customFormat="1" ht="15.75" x14ac:dyDescent="0.25">
      <c r="A20" s="24">
        <v>11</v>
      </c>
      <c r="B20" s="25" t="s">
        <v>39</v>
      </c>
      <c r="C20" s="26" t="s">
        <v>40</v>
      </c>
      <c r="D20" s="24" t="s">
        <v>24</v>
      </c>
      <c r="E20" s="27">
        <v>1</v>
      </c>
      <c r="F20" s="27" t="s">
        <v>25</v>
      </c>
      <c r="G20" s="27">
        <v>2.5</v>
      </c>
      <c r="H20" s="24" t="s">
        <v>26</v>
      </c>
      <c r="I20" s="24" t="s">
        <v>26</v>
      </c>
      <c r="J20" s="28">
        <v>0.16</v>
      </c>
      <c r="K20" s="29">
        <v>0</v>
      </c>
      <c r="L20" s="29"/>
      <c r="M20" s="28">
        <f t="shared" si="0"/>
        <v>0.16</v>
      </c>
      <c r="N20" s="28">
        <v>0</v>
      </c>
      <c r="O20" s="27">
        <f t="shared" si="1"/>
        <v>1</v>
      </c>
      <c r="P20" s="28">
        <f t="shared" si="2"/>
        <v>0.84</v>
      </c>
      <c r="Q20" s="24"/>
      <c r="R20" s="24">
        <v>0.17399999999999999</v>
      </c>
      <c r="S20" s="31">
        <f t="shared" si="3"/>
        <v>0.33399999999999996</v>
      </c>
      <c r="T20" s="24"/>
      <c r="U20" s="24"/>
      <c r="V20" s="31">
        <f t="shared" si="4"/>
        <v>0.33399999999999996</v>
      </c>
      <c r="W20" s="24"/>
      <c r="X20" s="33">
        <f t="shared" si="5"/>
        <v>1</v>
      </c>
      <c r="Y20" s="34">
        <f t="shared" si="6"/>
        <v>0.66600000000000004</v>
      </c>
      <c r="Z20" s="24"/>
    </row>
    <row r="21" spans="1:26" s="22" customFormat="1" ht="15.75" x14ac:dyDescent="0.25">
      <c r="A21" s="24">
        <v>12</v>
      </c>
      <c r="B21" s="25" t="s">
        <v>41</v>
      </c>
      <c r="C21" s="26" t="s">
        <v>23</v>
      </c>
      <c r="D21" s="24" t="s">
        <v>24</v>
      </c>
      <c r="E21" s="27">
        <v>2.5</v>
      </c>
      <c r="F21" s="27" t="s">
        <v>25</v>
      </c>
      <c r="G21" s="27">
        <v>1.6</v>
      </c>
      <c r="H21" s="24" t="s">
        <v>26</v>
      </c>
      <c r="I21" s="24" t="s">
        <v>26</v>
      </c>
      <c r="J21" s="28">
        <v>8.8999999999999996E-2</v>
      </c>
      <c r="K21" s="29">
        <v>0</v>
      </c>
      <c r="L21" s="29"/>
      <c r="M21" s="28">
        <f t="shared" si="0"/>
        <v>8.8999999999999996E-2</v>
      </c>
      <c r="N21" s="28">
        <v>0</v>
      </c>
      <c r="O21" s="27">
        <f t="shared" si="1"/>
        <v>1.6</v>
      </c>
      <c r="P21" s="28">
        <f t="shared" si="2"/>
        <v>1.5110000000000001</v>
      </c>
      <c r="Q21" s="24"/>
      <c r="R21" s="24">
        <v>0.26700000000000002</v>
      </c>
      <c r="S21" s="31">
        <f t="shared" si="3"/>
        <v>0.35599999999999998</v>
      </c>
      <c r="T21" s="24"/>
      <c r="U21" s="24"/>
      <c r="V21" s="31">
        <f t="shared" si="4"/>
        <v>0.35599999999999998</v>
      </c>
      <c r="W21" s="24"/>
      <c r="X21" s="33">
        <f t="shared" si="5"/>
        <v>1.6</v>
      </c>
      <c r="Y21" s="34">
        <f t="shared" si="6"/>
        <v>1.2440000000000002</v>
      </c>
      <c r="Z21" s="24"/>
    </row>
    <row r="22" spans="1:26" s="22" customFormat="1" ht="15.75" x14ac:dyDescent="0.25">
      <c r="A22" s="24">
        <v>13</v>
      </c>
      <c r="B22" s="25" t="s">
        <v>42</v>
      </c>
      <c r="C22" s="26" t="s">
        <v>43</v>
      </c>
      <c r="D22" s="24" t="s">
        <v>24</v>
      </c>
      <c r="E22" s="27">
        <v>1.6</v>
      </c>
      <c r="F22" s="27" t="s">
        <v>25</v>
      </c>
      <c r="G22" s="27">
        <v>1.6</v>
      </c>
      <c r="H22" s="24" t="s">
        <v>26</v>
      </c>
      <c r="I22" s="24" t="s">
        <v>26</v>
      </c>
      <c r="J22" s="28">
        <v>8.8999999999999996E-2</v>
      </c>
      <c r="K22" s="29">
        <v>0</v>
      </c>
      <c r="L22" s="29"/>
      <c r="M22" s="28">
        <f t="shared" si="0"/>
        <v>8.8999999999999996E-2</v>
      </c>
      <c r="N22" s="28">
        <v>0</v>
      </c>
      <c r="O22" s="27">
        <f t="shared" si="1"/>
        <v>1.6</v>
      </c>
      <c r="P22" s="28">
        <f t="shared" si="2"/>
        <v>1.5110000000000001</v>
      </c>
      <c r="Q22" s="24"/>
      <c r="R22" s="24">
        <v>5.3999999999999999E-2</v>
      </c>
      <c r="S22" s="31">
        <f t="shared" si="3"/>
        <v>0.14299999999999999</v>
      </c>
      <c r="T22" s="24"/>
      <c r="U22" s="24"/>
      <c r="V22" s="31">
        <f t="shared" si="4"/>
        <v>0.14299999999999999</v>
      </c>
      <c r="W22" s="24"/>
      <c r="X22" s="33">
        <f t="shared" si="5"/>
        <v>1.6</v>
      </c>
      <c r="Y22" s="34">
        <f t="shared" si="6"/>
        <v>1.4570000000000001</v>
      </c>
      <c r="Z22" s="24"/>
    </row>
    <row r="23" spans="1:26" s="22" customFormat="1" ht="15.75" x14ac:dyDescent="0.25">
      <c r="A23" s="24">
        <v>14</v>
      </c>
      <c r="B23" s="25" t="s">
        <v>44</v>
      </c>
      <c r="C23" s="26" t="s">
        <v>45</v>
      </c>
      <c r="D23" s="24" t="s">
        <v>24</v>
      </c>
      <c r="E23" s="27">
        <v>1.6</v>
      </c>
      <c r="F23" s="27" t="s">
        <v>25</v>
      </c>
      <c r="G23" s="27">
        <v>1</v>
      </c>
      <c r="H23" s="24" t="s">
        <v>26</v>
      </c>
      <c r="I23" s="24" t="s">
        <v>26</v>
      </c>
      <c r="J23" s="28">
        <v>3.5999999999999997E-2</v>
      </c>
      <c r="K23" s="29">
        <v>0</v>
      </c>
      <c r="L23" s="29"/>
      <c r="M23" s="28">
        <f t="shared" si="0"/>
        <v>3.5999999999999997E-2</v>
      </c>
      <c r="N23" s="28">
        <v>0</v>
      </c>
      <c r="O23" s="27">
        <f t="shared" si="1"/>
        <v>1</v>
      </c>
      <c r="P23" s="28">
        <f t="shared" si="2"/>
        <v>0.96399999999999997</v>
      </c>
      <c r="Q23" s="24"/>
      <c r="R23" s="24">
        <v>0</v>
      </c>
      <c r="S23" s="31">
        <f t="shared" si="3"/>
        <v>3.5999999999999997E-2</v>
      </c>
      <c r="T23" s="24"/>
      <c r="U23" s="24"/>
      <c r="V23" s="31">
        <f t="shared" si="4"/>
        <v>3.5999999999999997E-2</v>
      </c>
      <c r="W23" s="24"/>
      <c r="X23" s="33">
        <f t="shared" si="5"/>
        <v>1</v>
      </c>
      <c r="Y23" s="34">
        <f t="shared" si="6"/>
        <v>0.96399999999999997</v>
      </c>
      <c r="Z23" s="24"/>
    </row>
    <row r="24" spans="1:26" s="22" customFormat="1" ht="15.75" x14ac:dyDescent="0.25">
      <c r="A24" s="24">
        <v>15</v>
      </c>
      <c r="B24" s="25" t="s">
        <v>46</v>
      </c>
      <c r="C24" s="26" t="s">
        <v>23</v>
      </c>
      <c r="D24" s="24" t="s">
        <v>24</v>
      </c>
      <c r="E24" s="27">
        <v>2.5</v>
      </c>
      <c r="F24" s="27" t="s">
        <v>25</v>
      </c>
      <c r="G24" s="27">
        <v>1.6</v>
      </c>
      <c r="H24" s="24" t="s">
        <v>26</v>
      </c>
      <c r="I24" s="24" t="s">
        <v>26</v>
      </c>
      <c r="J24" s="28">
        <v>8.8999999999999996E-2</v>
      </c>
      <c r="K24" s="29">
        <v>0</v>
      </c>
      <c r="L24" s="29"/>
      <c r="M24" s="28">
        <f t="shared" si="0"/>
        <v>8.8999999999999996E-2</v>
      </c>
      <c r="N24" s="28">
        <v>0</v>
      </c>
      <c r="O24" s="27">
        <f t="shared" si="1"/>
        <v>1.6</v>
      </c>
      <c r="P24" s="28">
        <f t="shared" si="2"/>
        <v>1.5110000000000001</v>
      </c>
      <c r="Q24" s="24"/>
      <c r="R24" s="24">
        <v>7.1999999999999995E-2</v>
      </c>
      <c r="S24" s="31">
        <f t="shared" si="3"/>
        <v>0.16099999999999998</v>
      </c>
      <c r="T24" s="24"/>
      <c r="U24" s="24"/>
      <c r="V24" s="31">
        <f t="shared" si="4"/>
        <v>0.16099999999999998</v>
      </c>
      <c r="W24" s="24"/>
      <c r="X24" s="33">
        <f t="shared" si="5"/>
        <v>1.6</v>
      </c>
      <c r="Y24" s="34">
        <f t="shared" si="6"/>
        <v>1.4390000000000001</v>
      </c>
      <c r="Z24" s="24"/>
    </row>
    <row r="25" spans="1:26" s="22" customFormat="1" ht="15.75" x14ac:dyDescent="0.25">
      <c r="A25" s="24">
        <v>16</v>
      </c>
      <c r="B25" s="25" t="s">
        <v>47</v>
      </c>
      <c r="C25" s="26" t="s">
        <v>45</v>
      </c>
      <c r="D25" s="24" t="s">
        <v>24</v>
      </c>
      <c r="E25" s="27">
        <v>1.6</v>
      </c>
      <c r="F25" s="27" t="s">
        <v>25</v>
      </c>
      <c r="G25" s="27">
        <v>1</v>
      </c>
      <c r="H25" s="24" t="s">
        <v>26</v>
      </c>
      <c r="I25" s="24" t="s">
        <v>26</v>
      </c>
      <c r="J25" s="28">
        <v>8.8999999999999996E-2</v>
      </c>
      <c r="K25" s="29">
        <v>0</v>
      </c>
      <c r="L25" s="29"/>
      <c r="M25" s="28">
        <f t="shared" si="0"/>
        <v>8.8999999999999996E-2</v>
      </c>
      <c r="N25" s="28">
        <v>0</v>
      </c>
      <c r="O25" s="27">
        <f t="shared" si="1"/>
        <v>1</v>
      </c>
      <c r="P25" s="28">
        <f t="shared" si="2"/>
        <v>0.91100000000000003</v>
      </c>
      <c r="Q25" s="24"/>
      <c r="R25" s="24">
        <v>8.0000000000000002E-3</v>
      </c>
      <c r="S25" s="31">
        <f t="shared" si="3"/>
        <v>9.7000000000000003E-2</v>
      </c>
      <c r="T25" s="24"/>
      <c r="U25" s="24"/>
      <c r="V25" s="31">
        <f t="shared" si="4"/>
        <v>9.7000000000000003E-2</v>
      </c>
      <c r="W25" s="24"/>
      <c r="X25" s="33">
        <f t="shared" si="5"/>
        <v>1</v>
      </c>
      <c r="Y25" s="34">
        <f t="shared" si="6"/>
        <v>0.90300000000000002</v>
      </c>
      <c r="Z25" s="24"/>
    </row>
    <row r="26" spans="1:26" s="22" customFormat="1" ht="15.75" x14ac:dyDescent="0.25">
      <c r="A26" s="24">
        <v>17</v>
      </c>
      <c r="B26" s="25" t="s">
        <v>48</v>
      </c>
      <c r="C26" s="26" t="s">
        <v>23</v>
      </c>
      <c r="D26" s="24" t="s">
        <v>24</v>
      </c>
      <c r="E26" s="27">
        <v>2.5</v>
      </c>
      <c r="F26" s="27" t="s">
        <v>25</v>
      </c>
      <c r="G26" s="27">
        <v>1.6</v>
      </c>
      <c r="H26" s="24" t="s">
        <v>26</v>
      </c>
      <c r="I26" s="24" t="s">
        <v>26</v>
      </c>
      <c r="J26" s="28">
        <v>8.8999999999999996E-2</v>
      </c>
      <c r="K26" s="29">
        <v>0</v>
      </c>
      <c r="L26" s="29"/>
      <c r="M26" s="28">
        <f t="shared" si="0"/>
        <v>8.8999999999999996E-2</v>
      </c>
      <c r="N26" s="28">
        <v>0</v>
      </c>
      <c r="O26" s="27">
        <f t="shared" si="1"/>
        <v>1.6</v>
      </c>
      <c r="P26" s="28">
        <f t="shared" si="2"/>
        <v>1.5110000000000001</v>
      </c>
      <c r="Q26" s="24"/>
      <c r="R26" s="24">
        <v>5.3999999999999999E-2</v>
      </c>
      <c r="S26" s="31">
        <f t="shared" si="3"/>
        <v>0.14299999999999999</v>
      </c>
      <c r="T26" s="24"/>
      <c r="U26" s="24"/>
      <c r="V26" s="31">
        <f t="shared" si="4"/>
        <v>0.14299999999999999</v>
      </c>
      <c r="W26" s="24"/>
      <c r="X26" s="33">
        <f t="shared" si="5"/>
        <v>1.6</v>
      </c>
      <c r="Y26" s="34">
        <f t="shared" si="6"/>
        <v>1.4570000000000001</v>
      </c>
      <c r="Z26" s="24"/>
    </row>
    <row r="27" spans="1:26" s="22" customFormat="1" ht="15.75" x14ac:dyDescent="0.25">
      <c r="A27" s="24">
        <v>18</v>
      </c>
      <c r="B27" s="25" t="s">
        <v>49</v>
      </c>
      <c r="C27" s="26" t="s">
        <v>23</v>
      </c>
      <c r="D27" s="24" t="s">
        <v>24</v>
      </c>
      <c r="E27" s="27">
        <v>2.5</v>
      </c>
      <c r="F27" s="27" t="s">
        <v>25</v>
      </c>
      <c r="G27" s="27">
        <v>1.6</v>
      </c>
      <c r="H27" s="24" t="s">
        <v>26</v>
      </c>
      <c r="I27" s="24" t="s">
        <v>26</v>
      </c>
      <c r="J27" s="28">
        <v>0.14199999999999999</v>
      </c>
      <c r="K27" s="29">
        <v>0</v>
      </c>
      <c r="L27" s="29"/>
      <c r="M27" s="28">
        <f t="shared" si="0"/>
        <v>0.14199999999999999</v>
      </c>
      <c r="N27" s="28">
        <v>0</v>
      </c>
      <c r="O27" s="27">
        <f t="shared" si="1"/>
        <v>1.6</v>
      </c>
      <c r="P27" s="28">
        <f t="shared" si="2"/>
        <v>1.4580000000000002</v>
      </c>
      <c r="Q27" s="24"/>
      <c r="R27" s="24">
        <v>0.16400000000000001</v>
      </c>
      <c r="S27" s="31">
        <f t="shared" si="3"/>
        <v>0.30599999999999999</v>
      </c>
      <c r="T27" s="24"/>
      <c r="U27" s="24"/>
      <c r="V27" s="31">
        <f t="shared" si="4"/>
        <v>0.30599999999999999</v>
      </c>
      <c r="W27" s="24"/>
      <c r="X27" s="33">
        <f t="shared" si="5"/>
        <v>1.6</v>
      </c>
      <c r="Y27" s="34">
        <f t="shared" si="6"/>
        <v>1.294</v>
      </c>
      <c r="Z27" s="24"/>
    </row>
    <row r="28" spans="1:26" s="22" customFormat="1" ht="15.75" x14ac:dyDescent="0.25">
      <c r="A28" s="24">
        <v>19</v>
      </c>
      <c r="B28" s="25" t="s">
        <v>50</v>
      </c>
      <c r="C28" s="26" t="s">
        <v>40</v>
      </c>
      <c r="D28" s="24" t="s">
        <v>24</v>
      </c>
      <c r="E28" s="27">
        <v>2.5</v>
      </c>
      <c r="F28" s="27" t="s">
        <v>25</v>
      </c>
      <c r="G28" s="27">
        <v>1</v>
      </c>
      <c r="H28" s="24" t="s">
        <v>26</v>
      </c>
      <c r="I28" s="24" t="s">
        <v>26</v>
      </c>
      <c r="J28" s="28">
        <v>6.2E-2</v>
      </c>
      <c r="K28" s="29">
        <v>0</v>
      </c>
      <c r="L28" s="29"/>
      <c r="M28" s="28">
        <f t="shared" si="0"/>
        <v>6.2E-2</v>
      </c>
      <c r="N28" s="28">
        <v>0</v>
      </c>
      <c r="O28" s="27">
        <f t="shared" si="1"/>
        <v>1</v>
      </c>
      <c r="P28" s="28">
        <f t="shared" si="2"/>
        <v>0.93799999999999994</v>
      </c>
      <c r="Q28" s="24"/>
      <c r="R28" s="24">
        <v>1E-3</v>
      </c>
      <c r="S28" s="31">
        <f t="shared" si="3"/>
        <v>6.3E-2</v>
      </c>
      <c r="T28" s="24"/>
      <c r="U28" s="24"/>
      <c r="V28" s="31">
        <f t="shared" si="4"/>
        <v>6.3E-2</v>
      </c>
      <c r="W28" s="24"/>
      <c r="X28" s="33">
        <f t="shared" si="5"/>
        <v>1</v>
      </c>
      <c r="Y28" s="34">
        <f t="shared" si="6"/>
        <v>0.93700000000000006</v>
      </c>
      <c r="Z28" s="24"/>
    </row>
    <row r="29" spans="1:26" s="22" customFormat="1" ht="15.75" x14ac:dyDescent="0.25">
      <c r="A29" s="24">
        <v>20</v>
      </c>
      <c r="B29" s="25" t="s">
        <v>51</v>
      </c>
      <c r="C29" s="26" t="s">
        <v>52</v>
      </c>
      <c r="D29" s="24" t="s">
        <v>24</v>
      </c>
      <c r="E29" s="27">
        <v>1.6</v>
      </c>
      <c r="F29" s="27" t="s">
        <v>25</v>
      </c>
      <c r="G29" s="27">
        <v>1.8</v>
      </c>
      <c r="H29" s="24" t="s">
        <v>26</v>
      </c>
      <c r="I29" s="24" t="s">
        <v>26</v>
      </c>
      <c r="J29" s="28">
        <v>0.111</v>
      </c>
      <c r="K29" s="29">
        <v>0</v>
      </c>
      <c r="L29" s="29"/>
      <c r="M29" s="28">
        <f t="shared" si="0"/>
        <v>0.111</v>
      </c>
      <c r="N29" s="28">
        <v>0</v>
      </c>
      <c r="O29" s="27">
        <f>SUM(MIN(D29:I29))</f>
        <v>1.6</v>
      </c>
      <c r="P29" s="28">
        <f t="shared" si="2"/>
        <v>1.4890000000000001</v>
      </c>
      <c r="Q29" s="24"/>
      <c r="R29" s="24">
        <v>2.1999999999999999E-2</v>
      </c>
      <c r="S29" s="31">
        <f t="shared" si="3"/>
        <v>0.13300000000000001</v>
      </c>
      <c r="T29" s="24"/>
      <c r="U29" s="24"/>
      <c r="V29" s="31">
        <f t="shared" si="4"/>
        <v>0.13300000000000001</v>
      </c>
      <c r="W29" s="24"/>
      <c r="X29" s="33">
        <f t="shared" si="5"/>
        <v>1.6</v>
      </c>
      <c r="Y29" s="34">
        <f t="shared" si="6"/>
        <v>1.4670000000000001</v>
      </c>
      <c r="Z29" s="24"/>
    </row>
    <row r="30" spans="1:26" s="22" customFormat="1" ht="15.75" x14ac:dyDescent="0.2">
      <c r="A30" s="35" t="s">
        <v>53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7"/>
    </row>
    <row r="31" spans="1:26" s="22" customFormat="1" ht="15.75" x14ac:dyDescent="0.25">
      <c r="A31" s="24">
        <v>1</v>
      </c>
      <c r="B31" s="25" t="s">
        <v>54</v>
      </c>
      <c r="C31" s="26">
        <v>2.5</v>
      </c>
      <c r="D31" s="24" t="s">
        <v>24</v>
      </c>
      <c r="E31" s="24">
        <v>2.5</v>
      </c>
      <c r="F31" s="24" t="s">
        <v>26</v>
      </c>
      <c r="G31" s="24" t="s">
        <v>26</v>
      </c>
      <c r="H31" s="24" t="s">
        <v>26</v>
      </c>
      <c r="I31" s="24" t="s">
        <v>26</v>
      </c>
      <c r="J31" s="28">
        <v>3.5999999999999997E-2</v>
      </c>
      <c r="K31" s="29">
        <v>0</v>
      </c>
      <c r="L31" s="29"/>
      <c r="M31" s="28">
        <f t="shared" si="0"/>
        <v>3.5999999999999997E-2</v>
      </c>
      <c r="N31" s="28">
        <v>0</v>
      </c>
      <c r="O31" s="27">
        <f>SUM(MIN(D31:I31))</f>
        <v>2.5</v>
      </c>
      <c r="P31" s="28">
        <f>O31-M31</f>
        <v>2.464</v>
      </c>
      <c r="Q31" s="24"/>
      <c r="R31" s="24">
        <v>2.7E-2</v>
      </c>
      <c r="S31" s="28">
        <f>J31+R31</f>
        <v>6.3E-2</v>
      </c>
      <c r="T31" s="24"/>
      <c r="U31" s="24"/>
      <c r="V31" s="28">
        <f>S31-T31</f>
        <v>6.3E-2</v>
      </c>
      <c r="W31" s="24"/>
      <c r="X31" s="27">
        <f>O31</f>
        <v>2.5</v>
      </c>
      <c r="Y31" s="28">
        <f>X31-V31</f>
        <v>2.4369999999999998</v>
      </c>
      <c r="Z31" s="24"/>
    </row>
    <row r="32" spans="1:26" s="22" customFormat="1" ht="15.75" x14ac:dyDescent="0.25">
      <c r="A32" s="38"/>
      <c r="B32" s="39" t="s">
        <v>55</v>
      </c>
      <c r="C32" s="40">
        <v>120.5</v>
      </c>
      <c r="D32" s="40"/>
      <c r="E32" s="41">
        <f>SUM(E10:I29)+E31</f>
        <v>115.89999999999993</v>
      </c>
      <c r="F32" s="41"/>
      <c r="G32" s="42"/>
      <c r="H32" s="42"/>
      <c r="I32" s="42"/>
      <c r="J32" s="43">
        <f>SUM(J10:J29)+J31</f>
        <v>7.886000000000001</v>
      </c>
      <c r="K32" s="44">
        <v>0</v>
      </c>
      <c r="L32" s="44"/>
      <c r="M32" s="43">
        <f>SUM(M10:M29)+M31</f>
        <v>7.886000000000001</v>
      </c>
      <c r="N32" s="45">
        <v>0</v>
      </c>
      <c r="O32" s="46">
        <f>SUM(O10:O29)+O31</f>
        <v>51.300000000000018</v>
      </c>
      <c r="P32" s="45">
        <f>O32-M32</f>
        <v>43.414000000000016</v>
      </c>
      <c r="Q32" s="38"/>
      <c r="R32" s="47"/>
      <c r="S32" s="47"/>
      <c r="T32" s="47"/>
      <c r="U32" s="47"/>
      <c r="V32" s="47"/>
      <c r="W32" s="47"/>
      <c r="X32" s="47"/>
      <c r="Y32" s="47"/>
      <c r="Z32" s="47"/>
    </row>
    <row r="33" spans="1:26" s="22" customFormat="1" ht="15.75" x14ac:dyDescent="0.25">
      <c r="A33" s="38"/>
      <c r="B33" s="48" t="s">
        <v>56</v>
      </c>
      <c r="C33" s="40"/>
      <c r="D33" s="40"/>
      <c r="E33" s="42"/>
      <c r="F33" s="42"/>
      <c r="G33" s="42"/>
      <c r="H33" s="42"/>
      <c r="I33" s="42"/>
      <c r="J33" s="49"/>
      <c r="K33" s="44"/>
      <c r="L33" s="44"/>
      <c r="M33" s="49"/>
      <c r="N33" s="45"/>
      <c r="O33" s="45"/>
      <c r="P33" s="45"/>
      <c r="Q33" s="38"/>
      <c r="R33" s="47"/>
      <c r="S33" s="47"/>
      <c r="T33" s="47"/>
      <c r="U33" s="47"/>
      <c r="V33" s="47"/>
      <c r="W33" s="47"/>
      <c r="X33" s="47"/>
      <c r="Y33" s="47"/>
      <c r="Z33" s="47"/>
    </row>
    <row r="34" spans="1:26" s="22" customFormat="1" ht="15.75" x14ac:dyDescent="0.25">
      <c r="A34" s="38"/>
      <c r="B34" s="48" t="s">
        <v>57</v>
      </c>
      <c r="C34" s="40"/>
      <c r="D34" s="40"/>
      <c r="E34" s="42"/>
      <c r="F34" s="42"/>
      <c r="G34" s="42"/>
      <c r="H34" s="42"/>
      <c r="I34" s="42"/>
      <c r="J34" s="49"/>
      <c r="K34" s="44"/>
      <c r="L34" s="44"/>
      <c r="M34" s="49"/>
      <c r="N34" s="45"/>
      <c r="O34" s="45"/>
      <c r="P34" s="45">
        <f>P32</f>
        <v>43.414000000000016</v>
      </c>
      <c r="Q34" s="38"/>
      <c r="R34" s="47"/>
      <c r="S34" s="47"/>
      <c r="T34" s="47"/>
      <c r="U34" s="47"/>
      <c r="V34" s="47"/>
      <c r="W34" s="47"/>
      <c r="X34" s="47"/>
      <c r="Y34" s="47"/>
      <c r="Z34" s="47"/>
    </row>
    <row r="35" spans="1:26" s="22" customFormat="1" ht="15.75" x14ac:dyDescent="0.25">
      <c r="A35" s="61" t="s">
        <v>58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</row>
    <row r="36" spans="1:26" s="22" customFormat="1" ht="15.75" x14ac:dyDescent="0.25">
      <c r="A36" s="50" t="s">
        <v>21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2"/>
    </row>
    <row r="37" spans="1:26" s="22" customFormat="1" ht="15.75" x14ac:dyDescent="0.25">
      <c r="A37" s="24">
        <v>1</v>
      </c>
      <c r="B37" s="25" t="s">
        <v>59</v>
      </c>
      <c r="C37" s="26" t="s">
        <v>60</v>
      </c>
      <c r="D37" s="24" t="s">
        <v>24</v>
      </c>
      <c r="E37" s="27">
        <v>25</v>
      </c>
      <c r="F37" s="27" t="s">
        <v>25</v>
      </c>
      <c r="G37" s="27">
        <v>25</v>
      </c>
      <c r="H37" s="24" t="s">
        <v>26</v>
      </c>
      <c r="I37" s="27" t="s">
        <v>26</v>
      </c>
      <c r="J37" s="28">
        <v>4.6559999999999997</v>
      </c>
      <c r="K37" s="29">
        <v>0</v>
      </c>
      <c r="L37" s="29"/>
      <c r="M37" s="28">
        <f t="shared" ref="M37:M54" si="7">J37</f>
        <v>4.6559999999999997</v>
      </c>
      <c r="N37" s="28">
        <v>0</v>
      </c>
      <c r="O37" s="27">
        <f t="shared" ref="O37:O54" si="8">SUM(MIN(D37:I37))</f>
        <v>25</v>
      </c>
      <c r="P37" s="28">
        <f t="shared" si="2"/>
        <v>20.344000000000001</v>
      </c>
      <c r="Q37" s="24"/>
      <c r="R37" s="24">
        <v>2.0259999999999998</v>
      </c>
      <c r="S37" s="28">
        <f>J37+R37</f>
        <v>6.6819999999999995</v>
      </c>
      <c r="T37" s="24"/>
      <c r="U37" s="24"/>
      <c r="V37" s="28">
        <f>S37-T37</f>
        <v>6.6819999999999995</v>
      </c>
      <c r="W37" s="24"/>
      <c r="X37" s="27">
        <f>O37</f>
        <v>25</v>
      </c>
      <c r="Y37" s="28">
        <f>X37-V37</f>
        <v>18.318000000000001</v>
      </c>
      <c r="Z37" s="24"/>
    </row>
    <row r="38" spans="1:26" s="22" customFormat="1" ht="15.75" x14ac:dyDescent="0.25">
      <c r="A38" s="24">
        <v>2</v>
      </c>
      <c r="B38" s="25" t="s">
        <v>61</v>
      </c>
      <c r="C38" s="26" t="s">
        <v>28</v>
      </c>
      <c r="D38" s="24" t="s">
        <v>24</v>
      </c>
      <c r="E38" s="27">
        <v>10</v>
      </c>
      <c r="F38" s="27" t="s">
        <v>25</v>
      </c>
      <c r="G38" s="27">
        <v>10</v>
      </c>
      <c r="H38" s="24" t="s">
        <v>26</v>
      </c>
      <c r="I38" s="27" t="s">
        <v>26</v>
      </c>
      <c r="J38" s="28">
        <v>1.244</v>
      </c>
      <c r="K38" s="29">
        <v>0</v>
      </c>
      <c r="L38" s="29"/>
      <c r="M38" s="28">
        <f t="shared" si="7"/>
        <v>1.244</v>
      </c>
      <c r="N38" s="28">
        <v>0</v>
      </c>
      <c r="O38" s="27">
        <f t="shared" si="8"/>
        <v>10</v>
      </c>
      <c r="P38" s="28">
        <f t="shared" si="2"/>
        <v>8.7560000000000002</v>
      </c>
      <c r="Q38" s="24"/>
      <c r="R38" s="24">
        <v>1.4E-2</v>
      </c>
      <c r="S38" s="28">
        <f t="shared" ref="S38:S54" si="9">J38+R38</f>
        <v>1.258</v>
      </c>
      <c r="T38" s="24"/>
      <c r="U38" s="24"/>
      <c r="V38" s="28">
        <f t="shared" ref="V38:V54" si="10">S38-T38</f>
        <v>1.258</v>
      </c>
      <c r="W38" s="24"/>
      <c r="X38" s="27">
        <f t="shared" ref="X38:X54" si="11">O38</f>
        <v>10</v>
      </c>
      <c r="Y38" s="28">
        <f t="shared" ref="Y38:Y54" si="12">X38-V38</f>
        <v>8.7420000000000009</v>
      </c>
      <c r="Z38" s="24"/>
    </row>
    <row r="39" spans="1:26" s="22" customFormat="1" ht="15.75" x14ac:dyDescent="0.25">
      <c r="A39" s="24">
        <v>3</v>
      </c>
      <c r="B39" s="25" t="s">
        <v>62</v>
      </c>
      <c r="C39" s="26" t="s">
        <v>43</v>
      </c>
      <c r="D39" s="24" t="s">
        <v>24</v>
      </c>
      <c r="E39" s="27">
        <v>1.6</v>
      </c>
      <c r="F39" s="27" t="s">
        <v>25</v>
      </c>
      <c r="G39" s="27">
        <v>1.6</v>
      </c>
      <c r="H39" s="24" t="s">
        <v>26</v>
      </c>
      <c r="I39" s="27" t="s">
        <v>26</v>
      </c>
      <c r="J39" s="28">
        <v>3.5999999999999997E-2</v>
      </c>
      <c r="K39" s="29">
        <v>0</v>
      </c>
      <c r="L39" s="29"/>
      <c r="M39" s="28">
        <f t="shared" si="7"/>
        <v>3.5999999999999997E-2</v>
      </c>
      <c r="N39" s="28">
        <v>0</v>
      </c>
      <c r="O39" s="27">
        <f t="shared" si="8"/>
        <v>1.6</v>
      </c>
      <c r="P39" s="28">
        <f t="shared" si="2"/>
        <v>1.5640000000000001</v>
      </c>
      <c r="Q39" s="24"/>
      <c r="R39" s="24">
        <v>0</v>
      </c>
      <c r="S39" s="28">
        <f t="shared" si="9"/>
        <v>3.5999999999999997E-2</v>
      </c>
      <c r="T39" s="24"/>
      <c r="U39" s="24"/>
      <c r="V39" s="28">
        <f t="shared" si="10"/>
        <v>3.5999999999999997E-2</v>
      </c>
      <c r="W39" s="24"/>
      <c r="X39" s="27">
        <f t="shared" si="11"/>
        <v>1.6</v>
      </c>
      <c r="Y39" s="28">
        <f t="shared" si="12"/>
        <v>1.5640000000000001</v>
      </c>
      <c r="Z39" s="24"/>
    </row>
    <row r="40" spans="1:26" s="22" customFormat="1" ht="15.75" x14ac:dyDescent="0.25">
      <c r="A40" s="24">
        <v>4</v>
      </c>
      <c r="B40" s="25" t="s">
        <v>63</v>
      </c>
      <c r="C40" s="26" t="s">
        <v>52</v>
      </c>
      <c r="D40" s="24" t="s">
        <v>24</v>
      </c>
      <c r="E40" s="27">
        <v>1.6</v>
      </c>
      <c r="F40" s="27" t="s">
        <v>25</v>
      </c>
      <c r="G40" s="27">
        <v>1.8</v>
      </c>
      <c r="H40" s="24" t="s">
        <v>26</v>
      </c>
      <c r="I40" s="27" t="s">
        <v>26</v>
      </c>
      <c r="J40" s="28">
        <v>0.21299999999999999</v>
      </c>
      <c r="K40" s="29">
        <v>0</v>
      </c>
      <c r="L40" s="29"/>
      <c r="M40" s="28">
        <f t="shared" si="7"/>
        <v>0.21299999999999999</v>
      </c>
      <c r="N40" s="28">
        <v>0</v>
      </c>
      <c r="O40" s="27">
        <f t="shared" si="8"/>
        <v>1.6</v>
      </c>
      <c r="P40" s="28">
        <f t="shared" si="2"/>
        <v>1.387</v>
      </c>
      <c r="Q40" s="24"/>
      <c r="R40" s="24">
        <v>0.214</v>
      </c>
      <c r="S40" s="28">
        <f t="shared" si="9"/>
        <v>0.42699999999999999</v>
      </c>
      <c r="T40" s="24"/>
      <c r="U40" s="24"/>
      <c r="V40" s="28">
        <f t="shared" si="10"/>
        <v>0.42699999999999999</v>
      </c>
      <c r="W40" s="24"/>
      <c r="X40" s="27">
        <f t="shared" si="11"/>
        <v>1.6</v>
      </c>
      <c r="Y40" s="28">
        <f t="shared" si="12"/>
        <v>1.173</v>
      </c>
      <c r="Z40" s="24"/>
    </row>
    <row r="41" spans="1:26" s="22" customFormat="1" ht="15.75" x14ac:dyDescent="0.25">
      <c r="A41" s="24">
        <v>5</v>
      </c>
      <c r="B41" s="25" t="s">
        <v>64</v>
      </c>
      <c r="C41" s="26" t="s">
        <v>45</v>
      </c>
      <c r="D41" s="24" t="s">
        <v>24</v>
      </c>
      <c r="E41" s="27">
        <v>1.6</v>
      </c>
      <c r="F41" s="27" t="s">
        <v>25</v>
      </c>
      <c r="G41" s="27">
        <v>1</v>
      </c>
      <c r="H41" s="24" t="s">
        <v>26</v>
      </c>
      <c r="I41" s="27" t="s">
        <v>26</v>
      </c>
      <c r="J41" s="28">
        <v>7.0999999999999994E-2</v>
      </c>
      <c r="K41" s="29">
        <v>0</v>
      </c>
      <c r="L41" s="29"/>
      <c r="M41" s="28">
        <f t="shared" si="7"/>
        <v>7.0999999999999994E-2</v>
      </c>
      <c r="N41" s="28">
        <v>0</v>
      </c>
      <c r="O41" s="27">
        <f t="shared" si="8"/>
        <v>1</v>
      </c>
      <c r="P41" s="28">
        <f t="shared" si="2"/>
        <v>0.92900000000000005</v>
      </c>
      <c r="Q41" s="24"/>
      <c r="R41" s="24">
        <v>8.9999999999999993E-3</v>
      </c>
      <c r="S41" s="28">
        <f t="shared" si="9"/>
        <v>7.9999999999999988E-2</v>
      </c>
      <c r="T41" s="24"/>
      <c r="U41" s="24"/>
      <c r="V41" s="28">
        <f t="shared" si="10"/>
        <v>7.9999999999999988E-2</v>
      </c>
      <c r="W41" s="24"/>
      <c r="X41" s="27">
        <f t="shared" si="11"/>
        <v>1</v>
      </c>
      <c r="Y41" s="28">
        <f t="shared" si="12"/>
        <v>0.92</v>
      </c>
      <c r="Z41" s="24"/>
    </row>
    <row r="42" spans="1:26" s="22" customFormat="1" ht="15.75" x14ac:dyDescent="0.25">
      <c r="A42" s="24">
        <v>6</v>
      </c>
      <c r="B42" s="25" t="s">
        <v>65</v>
      </c>
      <c r="C42" s="26" t="s">
        <v>40</v>
      </c>
      <c r="D42" s="24" t="s">
        <v>24</v>
      </c>
      <c r="E42" s="27">
        <v>1</v>
      </c>
      <c r="F42" s="27" t="s">
        <v>25</v>
      </c>
      <c r="G42" s="27">
        <v>2.5</v>
      </c>
      <c r="H42" s="24" t="s">
        <v>26</v>
      </c>
      <c r="I42" s="27" t="s">
        <v>26</v>
      </c>
      <c r="J42" s="28">
        <v>5.2999999999999999E-2</v>
      </c>
      <c r="K42" s="29">
        <v>0</v>
      </c>
      <c r="L42" s="29"/>
      <c r="M42" s="28">
        <f t="shared" si="7"/>
        <v>5.2999999999999999E-2</v>
      </c>
      <c r="N42" s="28">
        <v>0</v>
      </c>
      <c r="O42" s="27">
        <f t="shared" si="8"/>
        <v>1</v>
      </c>
      <c r="P42" s="28">
        <f t="shared" si="2"/>
        <v>0.94699999999999995</v>
      </c>
      <c r="Q42" s="24"/>
      <c r="R42" s="24">
        <v>0.16400000000000001</v>
      </c>
      <c r="S42" s="28">
        <f t="shared" si="9"/>
        <v>0.217</v>
      </c>
      <c r="T42" s="24"/>
      <c r="U42" s="24"/>
      <c r="V42" s="28">
        <f t="shared" si="10"/>
        <v>0.217</v>
      </c>
      <c r="W42" s="24"/>
      <c r="X42" s="27">
        <f t="shared" si="11"/>
        <v>1</v>
      </c>
      <c r="Y42" s="28">
        <f t="shared" si="12"/>
        <v>0.78300000000000003</v>
      </c>
      <c r="Z42" s="24"/>
    </row>
    <row r="43" spans="1:26" s="22" customFormat="1" ht="15.75" x14ac:dyDescent="0.25">
      <c r="A43" s="24">
        <v>7</v>
      </c>
      <c r="B43" s="25" t="s">
        <v>66</v>
      </c>
      <c r="C43" s="26" t="s">
        <v>43</v>
      </c>
      <c r="D43" s="24" t="s">
        <v>24</v>
      </c>
      <c r="E43" s="27">
        <v>1.6</v>
      </c>
      <c r="F43" s="27" t="s">
        <v>25</v>
      </c>
      <c r="G43" s="27">
        <v>1.6</v>
      </c>
      <c r="H43" s="24" t="s">
        <v>26</v>
      </c>
      <c r="I43" s="27" t="s">
        <v>26</v>
      </c>
      <c r="J43" s="28">
        <v>7.0999999999999994E-2</v>
      </c>
      <c r="K43" s="29">
        <v>0</v>
      </c>
      <c r="L43" s="29"/>
      <c r="M43" s="28">
        <f t="shared" si="7"/>
        <v>7.0999999999999994E-2</v>
      </c>
      <c r="N43" s="28">
        <v>0</v>
      </c>
      <c r="O43" s="27">
        <f t="shared" si="8"/>
        <v>1.6</v>
      </c>
      <c r="P43" s="28">
        <f t="shared" si="2"/>
        <v>1.5290000000000001</v>
      </c>
      <c r="Q43" s="24"/>
      <c r="R43" s="24">
        <v>2.5000000000000001E-2</v>
      </c>
      <c r="S43" s="28">
        <f t="shared" si="9"/>
        <v>9.6000000000000002E-2</v>
      </c>
      <c r="T43" s="24"/>
      <c r="U43" s="24"/>
      <c r="V43" s="28">
        <f t="shared" si="10"/>
        <v>9.6000000000000002E-2</v>
      </c>
      <c r="W43" s="24"/>
      <c r="X43" s="27">
        <f t="shared" si="11"/>
        <v>1.6</v>
      </c>
      <c r="Y43" s="28">
        <f t="shared" si="12"/>
        <v>1.504</v>
      </c>
      <c r="Z43" s="24"/>
    </row>
    <row r="44" spans="1:26" s="22" customFormat="1" ht="15.75" x14ac:dyDescent="0.25">
      <c r="A44" s="24">
        <v>8</v>
      </c>
      <c r="B44" s="25" t="s">
        <v>67</v>
      </c>
      <c r="C44" s="26" t="s">
        <v>68</v>
      </c>
      <c r="D44" s="24" t="s">
        <v>24</v>
      </c>
      <c r="E44" s="27">
        <v>2.5</v>
      </c>
      <c r="F44" s="27" t="s">
        <v>25</v>
      </c>
      <c r="G44" s="27">
        <v>2.5</v>
      </c>
      <c r="H44" s="24" t="s">
        <v>26</v>
      </c>
      <c r="I44" s="27" t="s">
        <v>26</v>
      </c>
      <c r="J44" s="28">
        <v>5.2999999999999999E-2</v>
      </c>
      <c r="K44" s="29">
        <v>0</v>
      </c>
      <c r="L44" s="29"/>
      <c r="M44" s="28">
        <f t="shared" si="7"/>
        <v>5.2999999999999999E-2</v>
      </c>
      <c r="N44" s="28">
        <v>0</v>
      </c>
      <c r="O44" s="27">
        <f t="shared" si="8"/>
        <v>2.5</v>
      </c>
      <c r="P44" s="28">
        <f t="shared" si="2"/>
        <v>2.4470000000000001</v>
      </c>
      <c r="Q44" s="24"/>
      <c r="R44" s="24">
        <v>0.11899999999999999</v>
      </c>
      <c r="S44" s="28">
        <f t="shared" si="9"/>
        <v>0.17199999999999999</v>
      </c>
      <c r="T44" s="24"/>
      <c r="U44" s="24"/>
      <c r="V44" s="28">
        <f t="shared" si="10"/>
        <v>0.17199999999999999</v>
      </c>
      <c r="W44" s="24"/>
      <c r="X44" s="27">
        <f t="shared" si="11"/>
        <v>2.5</v>
      </c>
      <c r="Y44" s="28">
        <f t="shared" si="12"/>
        <v>2.3279999999999998</v>
      </c>
      <c r="Z44" s="24"/>
    </row>
    <row r="45" spans="1:26" s="22" customFormat="1" ht="15.75" x14ac:dyDescent="0.25">
      <c r="A45" s="24">
        <v>9</v>
      </c>
      <c r="B45" s="25" t="s">
        <v>69</v>
      </c>
      <c r="C45" s="26" t="s">
        <v>43</v>
      </c>
      <c r="D45" s="24" t="s">
        <v>24</v>
      </c>
      <c r="E45" s="27">
        <v>1.6</v>
      </c>
      <c r="F45" s="27" t="s">
        <v>25</v>
      </c>
      <c r="G45" s="27">
        <v>1.6</v>
      </c>
      <c r="H45" s="24" t="s">
        <v>26</v>
      </c>
      <c r="I45" s="27" t="s">
        <v>26</v>
      </c>
      <c r="J45" s="28">
        <v>5.2999999999999999E-2</v>
      </c>
      <c r="K45" s="29">
        <v>0</v>
      </c>
      <c r="L45" s="29"/>
      <c r="M45" s="28">
        <f t="shared" si="7"/>
        <v>5.2999999999999999E-2</v>
      </c>
      <c r="N45" s="28">
        <v>0</v>
      </c>
      <c r="O45" s="27">
        <f t="shared" si="8"/>
        <v>1.6</v>
      </c>
      <c r="P45" s="28">
        <f t="shared" si="2"/>
        <v>1.5470000000000002</v>
      </c>
      <c r="Q45" s="24"/>
      <c r="R45" s="24">
        <v>6.0000000000000001E-3</v>
      </c>
      <c r="S45" s="28">
        <f t="shared" si="9"/>
        <v>5.8999999999999997E-2</v>
      </c>
      <c r="T45" s="24"/>
      <c r="U45" s="24"/>
      <c r="V45" s="28">
        <f t="shared" si="10"/>
        <v>5.8999999999999997E-2</v>
      </c>
      <c r="W45" s="24"/>
      <c r="X45" s="27">
        <f t="shared" si="11"/>
        <v>1.6</v>
      </c>
      <c r="Y45" s="28">
        <f t="shared" si="12"/>
        <v>1.5410000000000001</v>
      </c>
      <c r="Z45" s="24"/>
    </row>
    <row r="46" spans="1:26" s="22" customFormat="1" ht="15.75" x14ac:dyDescent="0.25">
      <c r="A46" s="24">
        <v>10</v>
      </c>
      <c r="B46" s="25" t="s">
        <v>70</v>
      </c>
      <c r="C46" s="26" t="s">
        <v>23</v>
      </c>
      <c r="D46" s="24" t="s">
        <v>24</v>
      </c>
      <c r="E46" s="27">
        <v>1.6</v>
      </c>
      <c r="F46" s="27" t="s">
        <v>25</v>
      </c>
      <c r="G46" s="27">
        <v>2.5</v>
      </c>
      <c r="H46" s="24" t="s">
        <v>26</v>
      </c>
      <c r="I46" s="27" t="s">
        <v>26</v>
      </c>
      <c r="J46" s="28">
        <v>5.2999999999999999E-2</v>
      </c>
      <c r="K46" s="29">
        <v>0</v>
      </c>
      <c r="L46" s="29"/>
      <c r="M46" s="28">
        <f t="shared" si="7"/>
        <v>5.2999999999999999E-2</v>
      </c>
      <c r="N46" s="28">
        <v>0</v>
      </c>
      <c r="O46" s="27">
        <f t="shared" si="8"/>
        <v>1.6</v>
      </c>
      <c r="P46" s="28">
        <f t="shared" si="2"/>
        <v>1.5470000000000002</v>
      </c>
      <c r="Q46" s="24"/>
      <c r="R46" s="24">
        <v>1.4E-2</v>
      </c>
      <c r="S46" s="28">
        <f t="shared" si="9"/>
        <v>6.7000000000000004E-2</v>
      </c>
      <c r="T46" s="24"/>
      <c r="U46" s="24"/>
      <c r="V46" s="28">
        <f t="shared" si="10"/>
        <v>6.7000000000000004E-2</v>
      </c>
      <c r="W46" s="24"/>
      <c r="X46" s="27">
        <f t="shared" si="11"/>
        <v>1.6</v>
      </c>
      <c r="Y46" s="28">
        <f t="shared" si="12"/>
        <v>1.5330000000000001</v>
      </c>
      <c r="Z46" s="24"/>
    </row>
    <row r="47" spans="1:26" s="22" customFormat="1" ht="15.75" x14ac:dyDescent="0.25">
      <c r="A47" s="24">
        <v>11</v>
      </c>
      <c r="B47" s="25" t="s">
        <v>71</v>
      </c>
      <c r="C47" s="26" t="s">
        <v>68</v>
      </c>
      <c r="D47" s="24" t="s">
        <v>24</v>
      </c>
      <c r="E47" s="27">
        <v>2.5</v>
      </c>
      <c r="F47" s="27" t="s">
        <v>25</v>
      </c>
      <c r="G47" s="27">
        <v>2.5</v>
      </c>
      <c r="H47" s="24" t="s">
        <v>26</v>
      </c>
      <c r="I47" s="27" t="s">
        <v>26</v>
      </c>
      <c r="J47" s="28">
        <v>0.32</v>
      </c>
      <c r="K47" s="29">
        <v>0</v>
      </c>
      <c r="L47" s="29"/>
      <c r="M47" s="28">
        <f t="shared" si="7"/>
        <v>0.32</v>
      </c>
      <c r="N47" s="28">
        <v>0</v>
      </c>
      <c r="O47" s="27">
        <f t="shared" si="8"/>
        <v>2.5</v>
      </c>
      <c r="P47" s="28">
        <f t="shared" si="2"/>
        <v>2.1800000000000002</v>
      </c>
      <c r="Q47" s="24"/>
      <c r="R47" s="24">
        <v>0.67800000000000005</v>
      </c>
      <c r="S47" s="28">
        <f t="shared" si="9"/>
        <v>0.998</v>
      </c>
      <c r="T47" s="24"/>
      <c r="U47" s="24"/>
      <c r="V47" s="28">
        <f t="shared" si="10"/>
        <v>0.998</v>
      </c>
      <c r="W47" s="24"/>
      <c r="X47" s="27">
        <f t="shared" si="11"/>
        <v>2.5</v>
      </c>
      <c r="Y47" s="28">
        <f t="shared" si="12"/>
        <v>1.502</v>
      </c>
      <c r="Z47" s="24"/>
    </row>
    <row r="48" spans="1:26" s="22" customFormat="1" ht="15.75" x14ac:dyDescent="0.25">
      <c r="A48" s="24">
        <v>12</v>
      </c>
      <c r="B48" s="25" t="s">
        <v>72</v>
      </c>
      <c r="C48" s="26" t="s">
        <v>73</v>
      </c>
      <c r="D48" s="24" t="s">
        <v>24</v>
      </c>
      <c r="E48" s="27">
        <v>10</v>
      </c>
      <c r="F48" s="27" t="s">
        <v>25</v>
      </c>
      <c r="G48" s="27" t="s">
        <v>26</v>
      </c>
      <c r="H48" s="27" t="s">
        <v>74</v>
      </c>
      <c r="I48" s="27">
        <v>2.5</v>
      </c>
      <c r="J48" s="28">
        <v>0.14199999999999999</v>
      </c>
      <c r="K48" s="29">
        <v>0</v>
      </c>
      <c r="L48" s="29"/>
      <c r="M48" s="28">
        <f t="shared" si="7"/>
        <v>0.14199999999999999</v>
      </c>
      <c r="N48" s="28">
        <v>0</v>
      </c>
      <c r="O48" s="27">
        <f t="shared" si="8"/>
        <v>2.5</v>
      </c>
      <c r="P48" s="28">
        <f t="shared" si="2"/>
        <v>2.3580000000000001</v>
      </c>
      <c r="Q48" s="24"/>
      <c r="R48" s="24">
        <v>0.57499999999999996</v>
      </c>
      <c r="S48" s="28">
        <f t="shared" si="9"/>
        <v>0.71699999999999997</v>
      </c>
      <c r="T48" s="24"/>
      <c r="U48" s="24"/>
      <c r="V48" s="28">
        <f t="shared" si="10"/>
        <v>0.71699999999999997</v>
      </c>
      <c r="W48" s="24"/>
      <c r="X48" s="27">
        <f t="shared" si="11"/>
        <v>2.5</v>
      </c>
      <c r="Y48" s="28">
        <f t="shared" si="12"/>
        <v>1.7829999999999999</v>
      </c>
      <c r="Z48" s="24"/>
    </row>
    <row r="49" spans="1:26" s="22" customFormat="1" ht="15.75" x14ac:dyDescent="0.25">
      <c r="A49" s="24">
        <v>13</v>
      </c>
      <c r="B49" s="25" t="s">
        <v>75</v>
      </c>
      <c r="C49" s="26" t="s">
        <v>76</v>
      </c>
      <c r="D49" s="24" t="s">
        <v>24</v>
      </c>
      <c r="E49" s="27">
        <v>1</v>
      </c>
      <c r="F49" s="27" t="s">
        <v>25</v>
      </c>
      <c r="G49" s="27">
        <v>1</v>
      </c>
      <c r="H49" s="24" t="s">
        <v>26</v>
      </c>
      <c r="I49" s="27" t="s">
        <v>26</v>
      </c>
      <c r="J49" s="28">
        <v>3.5999999999999997E-2</v>
      </c>
      <c r="K49" s="29">
        <v>0</v>
      </c>
      <c r="L49" s="29"/>
      <c r="M49" s="28">
        <f t="shared" si="7"/>
        <v>3.5999999999999997E-2</v>
      </c>
      <c r="N49" s="28">
        <v>0</v>
      </c>
      <c r="O49" s="27">
        <f t="shared" si="8"/>
        <v>1</v>
      </c>
      <c r="P49" s="28">
        <f t="shared" si="2"/>
        <v>0.96399999999999997</v>
      </c>
      <c r="Q49" s="24"/>
      <c r="R49" s="24">
        <v>0</v>
      </c>
      <c r="S49" s="28">
        <f t="shared" si="9"/>
        <v>3.5999999999999997E-2</v>
      </c>
      <c r="T49" s="24"/>
      <c r="U49" s="24"/>
      <c r="V49" s="28">
        <f t="shared" si="10"/>
        <v>3.5999999999999997E-2</v>
      </c>
      <c r="W49" s="24"/>
      <c r="X49" s="27">
        <f t="shared" si="11"/>
        <v>1</v>
      </c>
      <c r="Y49" s="28">
        <f t="shared" si="12"/>
        <v>0.96399999999999997</v>
      </c>
      <c r="Z49" s="24"/>
    </row>
    <row r="50" spans="1:26" s="22" customFormat="1" ht="15.75" x14ac:dyDescent="0.25">
      <c r="A50" s="24">
        <v>14</v>
      </c>
      <c r="B50" s="25" t="s">
        <v>77</v>
      </c>
      <c r="C50" s="26" t="s">
        <v>43</v>
      </c>
      <c r="D50" s="24" t="s">
        <v>24</v>
      </c>
      <c r="E50" s="27">
        <v>1.6</v>
      </c>
      <c r="F50" s="27" t="s">
        <v>25</v>
      </c>
      <c r="G50" s="27">
        <v>1</v>
      </c>
      <c r="H50" s="24" t="s">
        <v>26</v>
      </c>
      <c r="I50" s="27" t="s">
        <v>26</v>
      </c>
      <c r="J50" s="28">
        <v>7.0999999999999994E-2</v>
      </c>
      <c r="K50" s="29">
        <v>0</v>
      </c>
      <c r="L50" s="29"/>
      <c r="M50" s="28">
        <f t="shared" si="7"/>
        <v>7.0999999999999994E-2</v>
      </c>
      <c r="N50" s="28">
        <v>0</v>
      </c>
      <c r="O50" s="27">
        <f t="shared" si="8"/>
        <v>1</v>
      </c>
      <c r="P50" s="28">
        <f t="shared" si="2"/>
        <v>0.92900000000000005</v>
      </c>
      <c r="Q50" s="24"/>
      <c r="R50" s="24">
        <v>4.0000000000000001E-3</v>
      </c>
      <c r="S50" s="28">
        <f t="shared" si="9"/>
        <v>7.4999999999999997E-2</v>
      </c>
      <c r="T50" s="24"/>
      <c r="U50" s="24"/>
      <c r="V50" s="28">
        <f t="shared" si="10"/>
        <v>7.4999999999999997E-2</v>
      </c>
      <c r="W50" s="24"/>
      <c r="X50" s="27">
        <f t="shared" si="11"/>
        <v>1</v>
      </c>
      <c r="Y50" s="28">
        <f t="shared" si="12"/>
        <v>0.92500000000000004</v>
      </c>
      <c r="Z50" s="24"/>
    </row>
    <row r="51" spans="1:26" s="22" customFormat="1" ht="15.75" x14ac:dyDescent="0.25">
      <c r="A51" s="24">
        <v>15</v>
      </c>
      <c r="B51" s="25" t="s">
        <v>78</v>
      </c>
      <c r="C51" s="26" t="s">
        <v>45</v>
      </c>
      <c r="D51" s="24" t="s">
        <v>24</v>
      </c>
      <c r="E51" s="27">
        <v>1</v>
      </c>
      <c r="F51" s="27" t="s">
        <v>25</v>
      </c>
      <c r="G51" s="27">
        <v>1.6</v>
      </c>
      <c r="H51" s="24" t="s">
        <v>26</v>
      </c>
      <c r="I51" s="27" t="s">
        <v>26</v>
      </c>
      <c r="J51" s="28">
        <v>1.7999999999999999E-2</v>
      </c>
      <c r="K51" s="29">
        <v>0</v>
      </c>
      <c r="L51" s="29"/>
      <c r="M51" s="28">
        <f t="shared" si="7"/>
        <v>1.7999999999999999E-2</v>
      </c>
      <c r="N51" s="28">
        <v>0</v>
      </c>
      <c r="O51" s="27">
        <f t="shared" si="8"/>
        <v>1</v>
      </c>
      <c r="P51" s="28">
        <f t="shared" si="2"/>
        <v>0.98199999999999998</v>
      </c>
      <c r="Q51" s="24"/>
      <c r="R51" s="24">
        <v>0</v>
      </c>
      <c r="S51" s="28">
        <f t="shared" si="9"/>
        <v>1.7999999999999999E-2</v>
      </c>
      <c r="T51" s="24"/>
      <c r="U51" s="24"/>
      <c r="V51" s="28">
        <f t="shared" si="10"/>
        <v>1.7999999999999999E-2</v>
      </c>
      <c r="W51" s="24"/>
      <c r="X51" s="27">
        <f t="shared" si="11"/>
        <v>1</v>
      </c>
      <c r="Y51" s="28">
        <f t="shared" si="12"/>
        <v>0.98199999999999998</v>
      </c>
      <c r="Z51" s="24"/>
    </row>
    <row r="52" spans="1:26" s="22" customFormat="1" ht="15.75" x14ac:dyDescent="0.25">
      <c r="A52" s="24">
        <v>16</v>
      </c>
      <c r="B52" s="25" t="s">
        <v>79</v>
      </c>
      <c r="C52" s="26" t="s">
        <v>40</v>
      </c>
      <c r="D52" s="24" t="s">
        <v>24</v>
      </c>
      <c r="E52" s="27">
        <v>2.5</v>
      </c>
      <c r="F52" s="27" t="s">
        <v>25</v>
      </c>
      <c r="G52" s="27">
        <v>1</v>
      </c>
      <c r="H52" s="24" t="s">
        <v>26</v>
      </c>
      <c r="I52" s="27" t="s">
        <v>26</v>
      </c>
      <c r="J52" s="28">
        <v>7.0999999999999994E-2</v>
      </c>
      <c r="K52" s="29">
        <v>0</v>
      </c>
      <c r="L52" s="29"/>
      <c r="M52" s="28">
        <f t="shared" si="7"/>
        <v>7.0999999999999994E-2</v>
      </c>
      <c r="N52" s="28">
        <v>0</v>
      </c>
      <c r="O52" s="27">
        <f t="shared" si="8"/>
        <v>1</v>
      </c>
      <c r="P52" s="28">
        <f t="shared" si="2"/>
        <v>0.92900000000000005</v>
      </c>
      <c r="Q52" s="24"/>
      <c r="R52" s="24">
        <v>0</v>
      </c>
      <c r="S52" s="28">
        <f t="shared" si="9"/>
        <v>7.0999999999999994E-2</v>
      </c>
      <c r="T52" s="24"/>
      <c r="U52" s="24"/>
      <c r="V52" s="28">
        <f t="shared" si="10"/>
        <v>7.0999999999999994E-2</v>
      </c>
      <c r="W52" s="24"/>
      <c r="X52" s="27">
        <f t="shared" si="11"/>
        <v>1</v>
      </c>
      <c r="Y52" s="28">
        <f t="shared" si="12"/>
        <v>0.92900000000000005</v>
      </c>
      <c r="Z52" s="24"/>
    </row>
    <row r="53" spans="1:26" s="22" customFormat="1" ht="15.75" x14ac:dyDescent="0.25">
      <c r="A53" s="24">
        <v>17</v>
      </c>
      <c r="B53" s="25" t="s">
        <v>80</v>
      </c>
      <c r="C53" s="26" t="s">
        <v>23</v>
      </c>
      <c r="D53" s="24" t="s">
        <v>24</v>
      </c>
      <c r="E53" s="27">
        <v>2.5</v>
      </c>
      <c r="F53" s="27" t="s">
        <v>25</v>
      </c>
      <c r="G53" s="27">
        <v>1.6</v>
      </c>
      <c r="H53" s="24" t="s">
        <v>26</v>
      </c>
      <c r="I53" s="27" t="s">
        <v>26</v>
      </c>
      <c r="J53" s="28">
        <v>8.8999999999999996E-2</v>
      </c>
      <c r="K53" s="29">
        <v>0</v>
      </c>
      <c r="L53" s="29"/>
      <c r="M53" s="28">
        <f t="shared" si="7"/>
        <v>8.8999999999999996E-2</v>
      </c>
      <c r="N53" s="28">
        <v>0</v>
      </c>
      <c r="O53" s="27">
        <f t="shared" si="8"/>
        <v>1.6</v>
      </c>
      <c r="P53" s="28">
        <f t="shared" si="2"/>
        <v>1.5110000000000001</v>
      </c>
      <c r="Q53" s="24"/>
      <c r="R53" s="24">
        <v>0.19500000000000001</v>
      </c>
      <c r="S53" s="28">
        <f t="shared" si="9"/>
        <v>0.28400000000000003</v>
      </c>
      <c r="T53" s="24"/>
      <c r="U53" s="24"/>
      <c r="V53" s="28">
        <f t="shared" si="10"/>
        <v>0.28400000000000003</v>
      </c>
      <c r="W53" s="24"/>
      <c r="X53" s="27">
        <f t="shared" si="11"/>
        <v>1.6</v>
      </c>
      <c r="Y53" s="28">
        <f t="shared" si="12"/>
        <v>1.3160000000000001</v>
      </c>
      <c r="Z53" s="24"/>
    </row>
    <row r="54" spans="1:26" s="22" customFormat="1" ht="15.75" x14ac:dyDescent="0.25">
      <c r="A54" s="24">
        <v>18</v>
      </c>
      <c r="B54" s="25" t="s">
        <v>81</v>
      </c>
      <c r="C54" s="26" t="s">
        <v>23</v>
      </c>
      <c r="D54" s="24" t="s">
        <v>24</v>
      </c>
      <c r="E54" s="27">
        <v>1.6</v>
      </c>
      <c r="F54" s="27" t="s">
        <v>25</v>
      </c>
      <c r="G54" s="27">
        <v>2.5</v>
      </c>
      <c r="H54" s="24" t="s">
        <v>26</v>
      </c>
      <c r="I54" s="27" t="s">
        <v>26</v>
      </c>
      <c r="J54" s="28">
        <v>5.2999999999999999E-2</v>
      </c>
      <c r="K54" s="29">
        <v>0</v>
      </c>
      <c r="L54" s="29"/>
      <c r="M54" s="28">
        <f t="shared" si="7"/>
        <v>5.2999999999999999E-2</v>
      </c>
      <c r="N54" s="28">
        <v>0</v>
      </c>
      <c r="O54" s="27">
        <f t="shared" si="8"/>
        <v>1.6</v>
      </c>
      <c r="P54" s="28">
        <f t="shared" si="2"/>
        <v>1.5470000000000002</v>
      </c>
      <c r="Q54" s="24"/>
      <c r="R54" s="24">
        <v>8.0000000000000002E-3</v>
      </c>
      <c r="S54" s="28">
        <f t="shared" si="9"/>
        <v>6.0999999999999999E-2</v>
      </c>
      <c r="T54" s="24"/>
      <c r="U54" s="24"/>
      <c r="V54" s="28">
        <f t="shared" si="10"/>
        <v>6.0999999999999999E-2</v>
      </c>
      <c r="W54" s="24"/>
      <c r="X54" s="27">
        <f t="shared" si="11"/>
        <v>1.6</v>
      </c>
      <c r="Y54" s="28">
        <f t="shared" si="12"/>
        <v>1.5390000000000001</v>
      </c>
      <c r="Z54" s="24"/>
    </row>
    <row r="55" spans="1:26" s="22" customFormat="1" ht="15.75" x14ac:dyDescent="0.2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7"/>
    </row>
    <row r="56" spans="1:26" s="22" customFormat="1" ht="15.75" x14ac:dyDescent="0.25">
      <c r="A56" s="24">
        <v>1</v>
      </c>
      <c r="B56" s="53" t="s">
        <v>82</v>
      </c>
      <c r="C56" s="26">
        <v>1.6</v>
      </c>
      <c r="D56" s="24" t="s">
        <v>24</v>
      </c>
      <c r="E56" s="27">
        <v>1.6</v>
      </c>
      <c r="F56" s="24" t="s">
        <v>26</v>
      </c>
      <c r="G56" s="24" t="s">
        <v>26</v>
      </c>
      <c r="H56" s="24" t="s">
        <v>26</v>
      </c>
      <c r="I56" s="24" t="s">
        <v>26</v>
      </c>
      <c r="J56" s="28">
        <v>0.14199999999999999</v>
      </c>
      <c r="K56" s="29">
        <v>0</v>
      </c>
      <c r="L56" s="29"/>
      <c r="M56" s="28">
        <f>J56</f>
        <v>0.14199999999999999</v>
      </c>
      <c r="N56" s="28">
        <v>0</v>
      </c>
      <c r="O56" s="27">
        <f>SUM(MIN(D56:I56))</f>
        <v>1.6</v>
      </c>
      <c r="P56" s="28">
        <f>O56-M56</f>
        <v>1.4580000000000002</v>
      </c>
      <c r="Q56" s="24"/>
      <c r="R56" s="24">
        <v>0.129</v>
      </c>
      <c r="S56" s="28">
        <f>J56+R56</f>
        <v>0.27100000000000002</v>
      </c>
      <c r="T56" s="24"/>
      <c r="U56" s="24"/>
      <c r="V56" s="28">
        <f>S56-T56</f>
        <v>0.27100000000000002</v>
      </c>
      <c r="W56" s="24"/>
      <c r="X56" s="27">
        <f>O56</f>
        <v>1.6</v>
      </c>
      <c r="Y56" s="28">
        <f>X56-V56</f>
        <v>1.3290000000000002</v>
      </c>
      <c r="Z56" s="53"/>
    </row>
    <row r="57" spans="1:26" s="55" customFormat="1" ht="15.75" x14ac:dyDescent="0.25">
      <c r="A57" s="54"/>
      <c r="B57" s="39" t="s">
        <v>55</v>
      </c>
      <c r="C57" s="40">
        <v>136.80000000000001</v>
      </c>
      <c r="D57" s="40"/>
      <c r="E57" s="42">
        <f>SUM(E37:I54)+E56</f>
        <v>136.1999999999999</v>
      </c>
      <c r="F57" s="42"/>
      <c r="G57" s="42"/>
      <c r="H57" s="42"/>
      <c r="I57" s="42"/>
      <c r="J57" s="43">
        <f>SUM(J37:J54)+J56</f>
        <v>7.4449999999999985</v>
      </c>
      <c r="K57" s="44">
        <v>0</v>
      </c>
      <c r="L57" s="44"/>
      <c r="M57" s="43">
        <f>SUM(M37:M54)+M56</f>
        <v>7.4449999999999985</v>
      </c>
      <c r="N57" s="45">
        <v>0</v>
      </c>
      <c r="O57" s="46">
        <f>SUM(O37:O54)+O56</f>
        <v>61.300000000000011</v>
      </c>
      <c r="P57" s="45">
        <f>O57-M57</f>
        <v>53.855000000000011</v>
      </c>
      <c r="Q57" s="54"/>
      <c r="R57" s="39"/>
      <c r="S57" s="39"/>
      <c r="T57" s="39"/>
      <c r="U57" s="39"/>
      <c r="V57" s="39"/>
      <c r="W57" s="39"/>
      <c r="X57" s="39"/>
      <c r="Y57" s="39"/>
      <c r="Z57" s="39"/>
    </row>
    <row r="58" spans="1:26" s="55" customFormat="1" ht="15.75" x14ac:dyDescent="0.25">
      <c r="A58" s="54"/>
      <c r="B58" s="48" t="s">
        <v>56</v>
      </c>
      <c r="C58" s="40"/>
      <c r="D58" s="40"/>
      <c r="E58" s="42"/>
      <c r="F58" s="42"/>
      <c r="G58" s="42"/>
      <c r="H58" s="42"/>
      <c r="I58" s="42"/>
      <c r="J58" s="43"/>
      <c r="K58" s="44"/>
      <c r="L58" s="44"/>
      <c r="M58" s="43"/>
      <c r="N58" s="45"/>
      <c r="O58" s="45"/>
      <c r="P58" s="45"/>
      <c r="Q58" s="54"/>
      <c r="R58" s="39"/>
      <c r="S58" s="39"/>
      <c r="T58" s="39"/>
      <c r="U58" s="39"/>
      <c r="V58" s="39"/>
      <c r="W58" s="39"/>
      <c r="X58" s="39"/>
      <c r="Y58" s="39"/>
      <c r="Z58" s="39"/>
    </row>
    <row r="59" spans="1:26" s="55" customFormat="1" ht="15.75" x14ac:dyDescent="0.25">
      <c r="A59" s="54"/>
      <c r="B59" s="48" t="s">
        <v>57</v>
      </c>
      <c r="C59" s="40"/>
      <c r="D59" s="40"/>
      <c r="E59" s="42"/>
      <c r="F59" s="42"/>
      <c r="G59" s="42"/>
      <c r="H59" s="42"/>
      <c r="I59" s="42"/>
      <c r="J59" s="43"/>
      <c r="K59" s="44"/>
      <c r="L59" s="44"/>
      <c r="M59" s="43"/>
      <c r="N59" s="45"/>
      <c r="O59" s="45"/>
      <c r="P59" s="45">
        <f>P57</f>
        <v>53.855000000000011</v>
      </c>
      <c r="Q59" s="54"/>
      <c r="R59" s="39"/>
      <c r="S59" s="39"/>
      <c r="T59" s="39"/>
      <c r="U59" s="39"/>
      <c r="V59" s="39"/>
      <c r="W59" s="39"/>
      <c r="X59" s="39"/>
      <c r="Y59" s="39"/>
      <c r="Z59" s="39"/>
    </row>
    <row r="60" spans="1:26" s="55" customFormat="1" ht="15.75" x14ac:dyDescent="0.25">
      <c r="A60" s="61" t="s">
        <v>83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3"/>
    </row>
    <row r="61" spans="1:26" s="22" customFormat="1" ht="15.75" x14ac:dyDescent="0.25">
      <c r="A61" s="50" t="s">
        <v>21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2"/>
    </row>
    <row r="62" spans="1:26" s="22" customFormat="1" ht="15.75" x14ac:dyDescent="0.25">
      <c r="A62" s="24">
        <v>1</v>
      </c>
      <c r="B62" s="53" t="s">
        <v>84</v>
      </c>
      <c r="C62" s="26" t="s">
        <v>40</v>
      </c>
      <c r="D62" s="24" t="s">
        <v>24</v>
      </c>
      <c r="E62" s="27">
        <v>2.5</v>
      </c>
      <c r="F62" s="27" t="s">
        <v>25</v>
      </c>
      <c r="G62" s="27">
        <v>1</v>
      </c>
      <c r="H62" s="24" t="s">
        <v>26</v>
      </c>
      <c r="I62" s="24" t="s">
        <v>26</v>
      </c>
      <c r="J62" s="28">
        <v>5.2999999999999999E-2</v>
      </c>
      <c r="K62" s="29">
        <v>0</v>
      </c>
      <c r="L62" s="29"/>
      <c r="M62" s="28">
        <f t="shared" ref="M62:M77" si="13">J62</f>
        <v>5.2999999999999999E-2</v>
      </c>
      <c r="N62" s="28">
        <v>0</v>
      </c>
      <c r="O62" s="27">
        <f t="shared" ref="O62:O77" si="14">SUM(MIN(D62:I62))</f>
        <v>1</v>
      </c>
      <c r="P62" s="28">
        <f t="shared" ref="P62:P82" si="15">O62-M62</f>
        <v>0.94699999999999995</v>
      </c>
      <c r="Q62" s="24"/>
      <c r="R62" s="24">
        <v>3.0000000000000001E-3</v>
      </c>
      <c r="S62" s="28">
        <f>J62+R62</f>
        <v>5.6000000000000001E-2</v>
      </c>
      <c r="T62" s="24"/>
      <c r="U62" s="24"/>
      <c r="V62" s="28">
        <f>S62-T62</f>
        <v>5.6000000000000001E-2</v>
      </c>
      <c r="W62" s="24"/>
      <c r="X62" s="27">
        <f>O62</f>
        <v>1</v>
      </c>
      <c r="Y62" s="28">
        <f>X62-V62</f>
        <v>0.94399999999999995</v>
      </c>
      <c r="Z62" s="53"/>
    </row>
    <row r="63" spans="1:26" s="22" customFormat="1" ht="15.75" x14ac:dyDescent="0.25">
      <c r="A63" s="24">
        <v>2</v>
      </c>
      <c r="B63" s="53" t="s">
        <v>85</v>
      </c>
      <c r="C63" s="26" t="s">
        <v>45</v>
      </c>
      <c r="D63" s="24" t="s">
        <v>24</v>
      </c>
      <c r="E63" s="27">
        <v>1.6</v>
      </c>
      <c r="F63" s="27" t="s">
        <v>25</v>
      </c>
      <c r="G63" s="27">
        <v>1</v>
      </c>
      <c r="H63" s="24" t="s">
        <v>26</v>
      </c>
      <c r="I63" s="24" t="s">
        <v>26</v>
      </c>
      <c r="J63" s="28">
        <v>8.8999999999999996E-2</v>
      </c>
      <c r="K63" s="29">
        <v>0</v>
      </c>
      <c r="L63" s="29"/>
      <c r="M63" s="28">
        <f t="shared" si="13"/>
        <v>8.8999999999999996E-2</v>
      </c>
      <c r="N63" s="28">
        <v>0</v>
      </c>
      <c r="O63" s="27">
        <f t="shared" si="14"/>
        <v>1</v>
      </c>
      <c r="P63" s="28">
        <f t="shared" si="15"/>
        <v>0.91100000000000003</v>
      </c>
      <c r="Q63" s="24"/>
      <c r="R63" s="24">
        <v>0.4</v>
      </c>
      <c r="S63" s="28">
        <f t="shared" ref="S63:S77" si="16">J63+R63</f>
        <v>0.48899999999999999</v>
      </c>
      <c r="T63" s="24"/>
      <c r="U63" s="24"/>
      <c r="V63" s="28">
        <f t="shared" ref="V63:V77" si="17">S63-T63</f>
        <v>0.48899999999999999</v>
      </c>
      <c r="W63" s="24"/>
      <c r="X63" s="27">
        <f t="shared" ref="X63:X77" si="18">O63</f>
        <v>1</v>
      </c>
      <c r="Y63" s="28">
        <f t="shared" ref="Y63:Y77" si="19">X63-V63</f>
        <v>0.51100000000000001</v>
      </c>
      <c r="Z63" s="53"/>
    </row>
    <row r="64" spans="1:26" s="22" customFormat="1" ht="15.75" x14ac:dyDescent="0.25">
      <c r="A64" s="24">
        <v>3</v>
      </c>
      <c r="B64" s="53" t="s">
        <v>86</v>
      </c>
      <c r="C64" s="26" t="s">
        <v>43</v>
      </c>
      <c r="D64" s="24" t="s">
        <v>24</v>
      </c>
      <c r="E64" s="27">
        <v>1.6</v>
      </c>
      <c r="F64" s="27" t="s">
        <v>25</v>
      </c>
      <c r="G64" s="27">
        <v>1.6</v>
      </c>
      <c r="H64" s="24" t="s">
        <v>26</v>
      </c>
      <c r="I64" s="24" t="s">
        <v>26</v>
      </c>
      <c r="J64" s="28">
        <v>0.14199999999999999</v>
      </c>
      <c r="K64" s="29">
        <v>0</v>
      </c>
      <c r="L64" s="29"/>
      <c r="M64" s="28">
        <f t="shared" si="13"/>
        <v>0.14199999999999999</v>
      </c>
      <c r="N64" s="28">
        <v>0</v>
      </c>
      <c r="O64" s="27">
        <f t="shared" si="14"/>
        <v>1.6</v>
      </c>
      <c r="P64" s="28">
        <f t="shared" si="15"/>
        <v>1.4580000000000002</v>
      </c>
      <c r="Q64" s="24"/>
      <c r="R64" s="24">
        <v>0.08</v>
      </c>
      <c r="S64" s="28">
        <f t="shared" si="16"/>
        <v>0.22199999999999998</v>
      </c>
      <c r="T64" s="24"/>
      <c r="U64" s="24"/>
      <c r="V64" s="28">
        <f t="shared" si="17"/>
        <v>0.22199999999999998</v>
      </c>
      <c r="W64" s="24"/>
      <c r="X64" s="27">
        <f t="shared" si="18"/>
        <v>1.6</v>
      </c>
      <c r="Y64" s="28">
        <f t="shared" si="19"/>
        <v>1.3780000000000001</v>
      </c>
      <c r="Z64" s="53"/>
    </row>
    <row r="65" spans="1:29" s="22" customFormat="1" ht="15.75" x14ac:dyDescent="0.25">
      <c r="A65" s="24">
        <v>4</v>
      </c>
      <c r="B65" s="53" t="s">
        <v>87</v>
      </c>
      <c r="C65" s="26" t="s">
        <v>23</v>
      </c>
      <c r="D65" s="24" t="s">
        <v>24</v>
      </c>
      <c r="E65" s="27">
        <v>1.6</v>
      </c>
      <c r="F65" s="27" t="s">
        <v>25</v>
      </c>
      <c r="G65" s="27">
        <v>2.5</v>
      </c>
      <c r="H65" s="24" t="s">
        <v>26</v>
      </c>
      <c r="I65" s="24" t="s">
        <v>26</v>
      </c>
      <c r="J65" s="28">
        <v>0.17799999999999999</v>
      </c>
      <c r="K65" s="29">
        <v>0</v>
      </c>
      <c r="L65" s="29"/>
      <c r="M65" s="28">
        <f t="shared" si="13"/>
        <v>0.17799999999999999</v>
      </c>
      <c r="N65" s="28">
        <v>0</v>
      </c>
      <c r="O65" s="27">
        <f t="shared" si="14"/>
        <v>1.6</v>
      </c>
      <c r="P65" s="28">
        <f t="shared" si="15"/>
        <v>1.4220000000000002</v>
      </c>
      <c r="Q65" s="24"/>
      <c r="R65" s="28">
        <v>0.04</v>
      </c>
      <c r="S65" s="28">
        <f t="shared" si="16"/>
        <v>0.218</v>
      </c>
      <c r="T65" s="24"/>
      <c r="U65" s="24"/>
      <c r="V65" s="28">
        <f t="shared" si="17"/>
        <v>0.218</v>
      </c>
      <c r="W65" s="24"/>
      <c r="X65" s="27">
        <f t="shared" si="18"/>
        <v>1.6</v>
      </c>
      <c r="Y65" s="28">
        <f t="shared" si="19"/>
        <v>1.3820000000000001</v>
      </c>
      <c r="Z65" s="53"/>
    </row>
    <row r="66" spans="1:29" s="22" customFormat="1" ht="15.75" x14ac:dyDescent="0.25">
      <c r="A66" s="24">
        <v>5</v>
      </c>
      <c r="B66" s="53" t="s">
        <v>88</v>
      </c>
      <c r="C66" s="26" t="s">
        <v>43</v>
      </c>
      <c r="D66" s="24" t="s">
        <v>24</v>
      </c>
      <c r="E66" s="27">
        <v>1.6</v>
      </c>
      <c r="F66" s="27" t="s">
        <v>25</v>
      </c>
      <c r="G66" s="27">
        <v>1.6</v>
      </c>
      <c r="H66" s="24" t="s">
        <v>26</v>
      </c>
      <c r="I66" s="24" t="s">
        <v>26</v>
      </c>
      <c r="J66" s="28">
        <v>5.2999999999999999E-2</v>
      </c>
      <c r="K66" s="29">
        <v>0</v>
      </c>
      <c r="L66" s="29"/>
      <c r="M66" s="28">
        <f t="shared" si="13"/>
        <v>5.2999999999999999E-2</v>
      </c>
      <c r="N66" s="28">
        <v>0</v>
      </c>
      <c r="O66" s="27">
        <f t="shared" si="14"/>
        <v>1.6</v>
      </c>
      <c r="P66" s="28">
        <f t="shared" si="15"/>
        <v>1.5470000000000002</v>
      </c>
      <c r="Q66" s="24"/>
      <c r="R66" s="24">
        <v>3.1E-2</v>
      </c>
      <c r="S66" s="28">
        <f t="shared" si="16"/>
        <v>8.3999999999999991E-2</v>
      </c>
      <c r="T66" s="24"/>
      <c r="U66" s="24"/>
      <c r="V66" s="28">
        <f t="shared" si="17"/>
        <v>8.3999999999999991E-2</v>
      </c>
      <c r="W66" s="24"/>
      <c r="X66" s="27">
        <f t="shared" si="18"/>
        <v>1.6</v>
      </c>
      <c r="Y66" s="28">
        <f t="shared" si="19"/>
        <v>1.516</v>
      </c>
      <c r="Z66" s="53"/>
    </row>
    <row r="67" spans="1:29" s="22" customFormat="1" ht="15.75" x14ac:dyDescent="0.25">
      <c r="A67" s="24">
        <v>6</v>
      </c>
      <c r="B67" s="53" t="s">
        <v>89</v>
      </c>
      <c r="C67" s="26" t="s">
        <v>45</v>
      </c>
      <c r="D67" s="24" t="s">
        <v>24</v>
      </c>
      <c r="E67" s="27">
        <v>1.6</v>
      </c>
      <c r="F67" s="27" t="s">
        <v>25</v>
      </c>
      <c r="G67" s="27">
        <v>1</v>
      </c>
      <c r="H67" s="24" t="s">
        <v>26</v>
      </c>
      <c r="I67" s="24" t="s">
        <v>26</v>
      </c>
      <c r="J67" s="28">
        <v>0.19600000000000001</v>
      </c>
      <c r="K67" s="29">
        <v>0</v>
      </c>
      <c r="L67" s="29"/>
      <c r="M67" s="28">
        <f t="shared" si="13"/>
        <v>0.19600000000000001</v>
      </c>
      <c r="N67" s="28">
        <v>0</v>
      </c>
      <c r="O67" s="27">
        <f t="shared" si="14"/>
        <v>1</v>
      </c>
      <c r="P67" s="28">
        <f t="shared" si="15"/>
        <v>0.80400000000000005</v>
      </c>
      <c r="Q67" s="24"/>
      <c r="R67" s="24">
        <v>1.0999999999999999E-2</v>
      </c>
      <c r="S67" s="28">
        <f t="shared" si="16"/>
        <v>0.20700000000000002</v>
      </c>
      <c r="T67" s="24"/>
      <c r="U67" s="24"/>
      <c r="V67" s="28">
        <f t="shared" si="17"/>
        <v>0.20700000000000002</v>
      </c>
      <c r="W67" s="24"/>
      <c r="X67" s="27">
        <f t="shared" si="18"/>
        <v>1</v>
      </c>
      <c r="Y67" s="28">
        <f t="shared" si="19"/>
        <v>0.79299999999999993</v>
      </c>
      <c r="Z67" s="53"/>
    </row>
    <row r="68" spans="1:29" s="22" customFormat="1" ht="15.75" x14ac:dyDescent="0.25">
      <c r="A68" s="24">
        <v>7</v>
      </c>
      <c r="B68" s="53" t="s">
        <v>90</v>
      </c>
      <c r="C68" s="26" t="s">
        <v>45</v>
      </c>
      <c r="D68" s="24" t="s">
        <v>24</v>
      </c>
      <c r="E68" s="27">
        <v>1</v>
      </c>
      <c r="F68" s="27" t="s">
        <v>25</v>
      </c>
      <c r="G68" s="27">
        <v>1.6</v>
      </c>
      <c r="H68" s="24" t="s">
        <v>26</v>
      </c>
      <c r="I68" s="24" t="s">
        <v>26</v>
      </c>
      <c r="J68" s="28">
        <v>8.8999999999999996E-2</v>
      </c>
      <c r="K68" s="29">
        <v>0</v>
      </c>
      <c r="L68" s="29"/>
      <c r="M68" s="28">
        <f t="shared" si="13"/>
        <v>8.8999999999999996E-2</v>
      </c>
      <c r="N68" s="28">
        <v>0</v>
      </c>
      <c r="O68" s="27">
        <f t="shared" si="14"/>
        <v>1</v>
      </c>
      <c r="P68" s="28">
        <f t="shared" si="15"/>
        <v>0.91100000000000003</v>
      </c>
      <c r="Q68" s="24"/>
      <c r="R68" s="24">
        <v>2.8000000000000001E-2</v>
      </c>
      <c r="S68" s="28">
        <f t="shared" si="16"/>
        <v>0.11699999999999999</v>
      </c>
      <c r="T68" s="24"/>
      <c r="U68" s="24"/>
      <c r="V68" s="28">
        <f t="shared" si="17"/>
        <v>0.11699999999999999</v>
      </c>
      <c r="W68" s="24"/>
      <c r="X68" s="27">
        <f t="shared" si="18"/>
        <v>1</v>
      </c>
      <c r="Y68" s="28">
        <f t="shared" si="19"/>
        <v>0.88300000000000001</v>
      </c>
      <c r="Z68" s="53"/>
    </row>
    <row r="69" spans="1:29" s="22" customFormat="1" ht="15.75" x14ac:dyDescent="0.25">
      <c r="A69" s="24">
        <v>8</v>
      </c>
      <c r="B69" s="53" t="s">
        <v>91</v>
      </c>
      <c r="C69" s="26" t="s">
        <v>43</v>
      </c>
      <c r="D69" s="24" t="s">
        <v>24</v>
      </c>
      <c r="E69" s="27">
        <v>1.6</v>
      </c>
      <c r="F69" s="27" t="s">
        <v>25</v>
      </c>
      <c r="G69" s="27">
        <v>1.6</v>
      </c>
      <c r="H69" s="24" t="s">
        <v>26</v>
      </c>
      <c r="I69" s="24" t="s">
        <v>26</v>
      </c>
      <c r="J69" s="28">
        <v>0.21299999999999999</v>
      </c>
      <c r="K69" s="29">
        <v>0</v>
      </c>
      <c r="L69" s="29"/>
      <c r="M69" s="28">
        <f t="shared" si="13"/>
        <v>0.21299999999999999</v>
      </c>
      <c r="N69" s="28">
        <v>0</v>
      </c>
      <c r="O69" s="27">
        <f t="shared" si="14"/>
        <v>1.6</v>
      </c>
      <c r="P69" s="28">
        <f t="shared" si="15"/>
        <v>1.387</v>
      </c>
      <c r="Q69" s="24"/>
      <c r="R69" s="24">
        <v>0.01</v>
      </c>
      <c r="S69" s="28">
        <f t="shared" si="16"/>
        <v>0.223</v>
      </c>
      <c r="T69" s="24"/>
      <c r="U69" s="24"/>
      <c r="V69" s="28">
        <f t="shared" si="17"/>
        <v>0.223</v>
      </c>
      <c r="W69" s="24"/>
      <c r="X69" s="27">
        <f t="shared" si="18"/>
        <v>1.6</v>
      </c>
      <c r="Y69" s="28">
        <f t="shared" si="19"/>
        <v>1.377</v>
      </c>
      <c r="Z69" s="53"/>
    </row>
    <row r="70" spans="1:29" s="22" customFormat="1" ht="15.75" x14ac:dyDescent="0.25">
      <c r="A70" s="24">
        <v>9</v>
      </c>
      <c r="B70" s="53" t="s">
        <v>92</v>
      </c>
      <c r="C70" s="26" t="s">
        <v>45</v>
      </c>
      <c r="D70" s="24" t="s">
        <v>24</v>
      </c>
      <c r="E70" s="27">
        <v>1.6</v>
      </c>
      <c r="F70" s="27" t="s">
        <v>25</v>
      </c>
      <c r="G70" s="27">
        <v>1</v>
      </c>
      <c r="H70" s="24" t="s">
        <v>26</v>
      </c>
      <c r="I70" s="24" t="s">
        <v>26</v>
      </c>
      <c r="J70" s="28">
        <v>0.107</v>
      </c>
      <c r="K70" s="29">
        <v>0</v>
      </c>
      <c r="L70" s="29"/>
      <c r="M70" s="28">
        <f t="shared" si="13"/>
        <v>0.107</v>
      </c>
      <c r="N70" s="28">
        <v>0</v>
      </c>
      <c r="O70" s="27">
        <f t="shared" si="14"/>
        <v>1</v>
      </c>
      <c r="P70" s="28">
        <f t="shared" si="15"/>
        <v>0.89300000000000002</v>
      </c>
      <c r="Q70" s="24"/>
      <c r="R70" s="24">
        <v>2.3E-2</v>
      </c>
      <c r="S70" s="28">
        <f t="shared" si="16"/>
        <v>0.13</v>
      </c>
      <c r="T70" s="24"/>
      <c r="U70" s="24"/>
      <c r="V70" s="28">
        <f t="shared" si="17"/>
        <v>0.13</v>
      </c>
      <c r="W70" s="24"/>
      <c r="X70" s="27">
        <f t="shared" si="18"/>
        <v>1</v>
      </c>
      <c r="Y70" s="28">
        <f t="shared" si="19"/>
        <v>0.87</v>
      </c>
      <c r="Z70" s="53"/>
    </row>
    <row r="71" spans="1:29" s="22" customFormat="1" ht="15.75" x14ac:dyDescent="0.25">
      <c r="A71" s="24">
        <v>10</v>
      </c>
      <c r="B71" s="53" t="s">
        <v>93</v>
      </c>
      <c r="C71" s="26" t="s">
        <v>94</v>
      </c>
      <c r="D71" s="24" t="s">
        <v>24</v>
      </c>
      <c r="E71" s="27">
        <v>4</v>
      </c>
      <c r="F71" s="27" t="s">
        <v>25</v>
      </c>
      <c r="G71" s="27">
        <v>4</v>
      </c>
      <c r="H71" s="24" t="s">
        <v>26</v>
      </c>
      <c r="I71" s="24" t="s">
        <v>26</v>
      </c>
      <c r="J71" s="28">
        <v>1.5109999999999999</v>
      </c>
      <c r="K71" s="29">
        <v>0</v>
      </c>
      <c r="L71" s="29"/>
      <c r="M71" s="28">
        <f t="shared" si="13"/>
        <v>1.5109999999999999</v>
      </c>
      <c r="N71" s="28">
        <v>0</v>
      </c>
      <c r="O71" s="27">
        <f t="shared" si="14"/>
        <v>4</v>
      </c>
      <c r="P71" s="28">
        <f t="shared" si="15"/>
        <v>2.4889999999999999</v>
      </c>
      <c r="Q71" s="24"/>
      <c r="R71" s="24">
        <v>0.14899999999999999</v>
      </c>
      <c r="S71" s="28">
        <f t="shared" si="16"/>
        <v>1.66</v>
      </c>
      <c r="T71" s="24"/>
      <c r="U71" s="24"/>
      <c r="V71" s="28">
        <f t="shared" si="17"/>
        <v>1.66</v>
      </c>
      <c r="W71" s="24"/>
      <c r="X71" s="27">
        <f t="shared" si="18"/>
        <v>4</v>
      </c>
      <c r="Y71" s="28">
        <f t="shared" si="19"/>
        <v>2.34</v>
      </c>
      <c r="Z71" s="53"/>
    </row>
    <row r="72" spans="1:29" s="22" customFormat="1" ht="15.75" x14ac:dyDescent="0.25">
      <c r="A72" s="24">
        <v>11</v>
      </c>
      <c r="B72" s="53" t="s">
        <v>95</v>
      </c>
      <c r="C72" s="26" t="s">
        <v>40</v>
      </c>
      <c r="D72" s="24" t="s">
        <v>24</v>
      </c>
      <c r="E72" s="27">
        <v>1</v>
      </c>
      <c r="F72" s="27" t="s">
        <v>25</v>
      </c>
      <c r="G72" s="27">
        <v>2.5</v>
      </c>
      <c r="H72" s="24" t="s">
        <v>26</v>
      </c>
      <c r="I72" s="24" t="s">
        <v>26</v>
      </c>
      <c r="J72" s="28">
        <v>5.2999999999999999E-2</v>
      </c>
      <c r="K72" s="29">
        <v>0</v>
      </c>
      <c r="L72" s="29"/>
      <c r="M72" s="28">
        <f t="shared" si="13"/>
        <v>5.2999999999999999E-2</v>
      </c>
      <c r="N72" s="28">
        <v>0</v>
      </c>
      <c r="O72" s="27">
        <f t="shared" si="14"/>
        <v>1</v>
      </c>
      <c r="P72" s="28">
        <f t="shared" si="15"/>
        <v>0.94699999999999995</v>
      </c>
      <c r="Q72" s="24"/>
      <c r="R72" s="24">
        <v>1.2999999999999999E-2</v>
      </c>
      <c r="S72" s="28">
        <f t="shared" si="16"/>
        <v>6.6000000000000003E-2</v>
      </c>
      <c r="T72" s="24"/>
      <c r="U72" s="24"/>
      <c r="V72" s="28">
        <f t="shared" si="17"/>
        <v>6.6000000000000003E-2</v>
      </c>
      <c r="W72" s="24"/>
      <c r="X72" s="27">
        <f t="shared" si="18"/>
        <v>1</v>
      </c>
      <c r="Y72" s="28">
        <f t="shared" si="19"/>
        <v>0.93399999999999994</v>
      </c>
      <c r="Z72" s="53"/>
    </row>
    <row r="73" spans="1:29" s="22" customFormat="1" ht="15.75" x14ac:dyDescent="0.25">
      <c r="A73" s="24">
        <v>12</v>
      </c>
      <c r="B73" s="53" t="s">
        <v>96</v>
      </c>
      <c r="C73" s="26" t="s">
        <v>43</v>
      </c>
      <c r="D73" s="24" t="s">
        <v>24</v>
      </c>
      <c r="E73" s="27">
        <v>1.6</v>
      </c>
      <c r="F73" s="27" t="s">
        <v>25</v>
      </c>
      <c r="G73" s="27">
        <v>1.6</v>
      </c>
      <c r="H73" s="24" t="s">
        <v>26</v>
      </c>
      <c r="I73" s="24" t="s">
        <v>26</v>
      </c>
      <c r="J73" s="28">
        <v>0.17799999999999999</v>
      </c>
      <c r="K73" s="29">
        <v>0</v>
      </c>
      <c r="L73" s="29"/>
      <c r="M73" s="28">
        <f t="shared" si="13"/>
        <v>0.17799999999999999</v>
      </c>
      <c r="N73" s="28">
        <v>0</v>
      </c>
      <c r="O73" s="27">
        <f t="shared" si="14"/>
        <v>1.6</v>
      </c>
      <c r="P73" s="28">
        <f t="shared" si="15"/>
        <v>1.4220000000000002</v>
      </c>
      <c r="Q73" s="24"/>
      <c r="R73" s="24">
        <v>0.28499999999999998</v>
      </c>
      <c r="S73" s="28">
        <f t="shared" si="16"/>
        <v>0.46299999999999997</v>
      </c>
      <c r="T73" s="24"/>
      <c r="U73" s="24"/>
      <c r="V73" s="28">
        <f t="shared" si="17"/>
        <v>0.46299999999999997</v>
      </c>
      <c r="W73" s="24"/>
      <c r="X73" s="27">
        <f t="shared" si="18"/>
        <v>1.6</v>
      </c>
      <c r="Y73" s="28">
        <f>X73-V73-V79</f>
        <v>1.1240000000000001</v>
      </c>
      <c r="Z73" s="53"/>
      <c r="AC73" s="56" t="s">
        <v>97</v>
      </c>
    </row>
    <row r="74" spans="1:29" s="22" customFormat="1" ht="15.75" x14ac:dyDescent="0.25">
      <c r="A74" s="24">
        <v>13</v>
      </c>
      <c r="B74" s="53" t="s">
        <v>98</v>
      </c>
      <c r="C74" s="26" t="s">
        <v>45</v>
      </c>
      <c r="D74" s="24" t="s">
        <v>24</v>
      </c>
      <c r="E74" s="27">
        <v>1</v>
      </c>
      <c r="F74" s="27" t="s">
        <v>25</v>
      </c>
      <c r="G74" s="27">
        <v>1.6</v>
      </c>
      <c r="H74" s="24" t="s">
        <v>26</v>
      </c>
      <c r="I74" s="24" t="s">
        <v>26</v>
      </c>
      <c r="J74" s="28">
        <v>5.2999999999999999E-2</v>
      </c>
      <c r="K74" s="29">
        <v>0</v>
      </c>
      <c r="L74" s="29"/>
      <c r="M74" s="28">
        <f t="shared" si="13"/>
        <v>5.2999999999999999E-2</v>
      </c>
      <c r="N74" s="28">
        <v>0</v>
      </c>
      <c r="O74" s="27">
        <f t="shared" si="14"/>
        <v>1</v>
      </c>
      <c r="P74" s="28">
        <f t="shared" si="15"/>
        <v>0.94699999999999995</v>
      </c>
      <c r="Q74" s="24"/>
      <c r="R74" s="24">
        <v>0</v>
      </c>
      <c r="S74" s="28">
        <f t="shared" si="16"/>
        <v>5.2999999999999999E-2</v>
      </c>
      <c r="T74" s="24"/>
      <c r="U74" s="24"/>
      <c r="V74" s="28">
        <f t="shared" si="17"/>
        <v>5.2999999999999999E-2</v>
      </c>
      <c r="W74" s="24"/>
      <c r="X74" s="27">
        <f t="shared" si="18"/>
        <v>1</v>
      </c>
      <c r="Y74" s="28">
        <f t="shared" si="19"/>
        <v>0.94699999999999995</v>
      </c>
      <c r="Z74" s="53"/>
    </row>
    <row r="75" spans="1:29" s="22" customFormat="1" ht="15.75" x14ac:dyDescent="0.25">
      <c r="A75" s="24">
        <v>14</v>
      </c>
      <c r="B75" s="53" t="s">
        <v>99</v>
      </c>
      <c r="C75" s="26" t="s">
        <v>100</v>
      </c>
      <c r="D75" s="24" t="s">
        <v>24</v>
      </c>
      <c r="E75" s="27">
        <v>4</v>
      </c>
      <c r="F75" s="27" t="s">
        <v>25</v>
      </c>
      <c r="G75" s="27">
        <v>2.5</v>
      </c>
      <c r="H75" s="24" t="s">
        <v>26</v>
      </c>
      <c r="I75" s="24" t="s">
        <v>26</v>
      </c>
      <c r="J75" s="28">
        <v>0.71099999999999997</v>
      </c>
      <c r="K75" s="29">
        <v>0</v>
      </c>
      <c r="L75" s="29"/>
      <c r="M75" s="28">
        <f t="shared" si="13"/>
        <v>0.71099999999999997</v>
      </c>
      <c r="N75" s="28">
        <v>0</v>
      </c>
      <c r="O75" s="27">
        <f t="shared" si="14"/>
        <v>2.5</v>
      </c>
      <c r="P75" s="28">
        <f t="shared" si="15"/>
        <v>1.7890000000000001</v>
      </c>
      <c r="Q75" s="24"/>
      <c r="R75" s="24">
        <v>4.7E-2</v>
      </c>
      <c r="S75" s="28">
        <f>J75+R75</f>
        <v>0.75800000000000001</v>
      </c>
      <c r="T75" s="24"/>
      <c r="U75" s="24"/>
      <c r="V75" s="28">
        <f>S75-T75</f>
        <v>0.75800000000000001</v>
      </c>
      <c r="W75" s="24"/>
      <c r="X75" s="27">
        <f t="shared" si="18"/>
        <v>2.5</v>
      </c>
      <c r="Y75" s="28">
        <f>X75-V75-V80</f>
        <v>1.66</v>
      </c>
      <c r="Z75" s="53"/>
      <c r="AC75" s="56" t="s">
        <v>101</v>
      </c>
    </row>
    <row r="76" spans="1:29" s="22" customFormat="1" ht="15.75" x14ac:dyDescent="0.25">
      <c r="A76" s="24">
        <v>15</v>
      </c>
      <c r="B76" s="53" t="s">
        <v>102</v>
      </c>
      <c r="C76" s="26" t="s">
        <v>40</v>
      </c>
      <c r="D76" s="24" t="s">
        <v>24</v>
      </c>
      <c r="E76" s="27">
        <v>1</v>
      </c>
      <c r="F76" s="27" t="s">
        <v>25</v>
      </c>
      <c r="G76" s="27">
        <v>2.5</v>
      </c>
      <c r="H76" s="24" t="s">
        <v>26</v>
      </c>
      <c r="I76" s="24" t="s">
        <v>26</v>
      </c>
      <c r="J76" s="28">
        <v>0.48</v>
      </c>
      <c r="K76" s="29">
        <v>0</v>
      </c>
      <c r="L76" s="29"/>
      <c r="M76" s="28">
        <f t="shared" si="13"/>
        <v>0.48</v>
      </c>
      <c r="N76" s="28">
        <v>0</v>
      </c>
      <c r="O76" s="27">
        <f t="shared" si="14"/>
        <v>1</v>
      </c>
      <c r="P76" s="28">
        <f t="shared" si="15"/>
        <v>0.52</v>
      </c>
      <c r="Q76" s="24"/>
      <c r="R76" s="24">
        <v>1.4999999999999999E-2</v>
      </c>
      <c r="S76" s="28">
        <f t="shared" si="16"/>
        <v>0.495</v>
      </c>
      <c r="T76" s="24"/>
      <c r="U76" s="24"/>
      <c r="V76" s="28">
        <f t="shared" si="17"/>
        <v>0.495</v>
      </c>
      <c r="W76" s="24"/>
      <c r="X76" s="27">
        <f t="shared" si="18"/>
        <v>1</v>
      </c>
      <c r="Y76" s="28">
        <f>X76-V76-V79</f>
        <v>0.49199999999999999</v>
      </c>
      <c r="Z76" s="53"/>
      <c r="AC76" s="56" t="s">
        <v>97</v>
      </c>
    </row>
    <row r="77" spans="1:29" s="22" customFormat="1" ht="15.75" x14ac:dyDescent="0.25">
      <c r="A77" s="24">
        <v>16</v>
      </c>
      <c r="B77" s="53" t="s">
        <v>103</v>
      </c>
      <c r="C77" s="26" t="s">
        <v>23</v>
      </c>
      <c r="D77" s="24" t="s">
        <v>24</v>
      </c>
      <c r="E77" s="27">
        <v>2.5</v>
      </c>
      <c r="F77" s="27" t="s">
        <v>25</v>
      </c>
      <c r="G77" s="27">
        <v>1.6</v>
      </c>
      <c r="H77" s="24" t="s">
        <v>26</v>
      </c>
      <c r="I77" s="24" t="s">
        <v>26</v>
      </c>
      <c r="J77" s="28">
        <v>0.39100000000000001</v>
      </c>
      <c r="K77" s="29">
        <v>0</v>
      </c>
      <c r="L77" s="29"/>
      <c r="M77" s="28">
        <f t="shared" si="13"/>
        <v>0.39100000000000001</v>
      </c>
      <c r="N77" s="28">
        <v>0</v>
      </c>
      <c r="O77" s="27">
        <f t="shared" si="14"/>
        <v>1.6</v>
      </c>
      <c r="P77" s="28">
        <f t="shared" si="15"/>
        <v>1.2090000000000001</v>
      </c>
      <c r="Q77" s="24"/>
      <c r="R77" s="24">
        <v>0.182</v>
      </c>
      <c r="S77" s="28">
        <f t="shared" si="16"/>
        <v>0.57299999999999995</v>
      </c>
      <c r="T77" s="24"/>
      <c r="U77" s="24"/>
      <c r="V77" s="28">
        <f t="shared" si="17"/>
        <v>0.57299999999999995</v>
      </c>
      <c r="W77" s="24"/>
      <c r="X77" s="27">
        <f t="shared" si="18"/>
        <v>1.6</v>
      </c>
      <c r="Y77" s="28">
        <f t="shared" si="19"/>
        <v>1.0270000000000001</v>
      </c>
      <c r="Z77" s="53"/>
    </row>
    <row r="78" spans="1:29" s="22" customFormat="1" ht="15.75" x14ac:dyDescent="0.2">
      <c r="A78" s="35" t="s">
        <v>53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7"/>
    </row>
    <row r="79" spans="1:29" s="22" customFormat="1" ht="15.75" x14ac:dyDescent="0.25">
      <c r="A79" s="24">
        <v>1</v>
      </c>
      <c r="B79" s="53" t="s">
        <v>104</v>
      </c>
      <c r="C79" s="24">
        <v>6.3</v>
      </c>
      <c r="D79" s="24" t="s">
        <v>24</v>
      </c>
      <c r="E79" s="27">
        <v>6.3</v>
      </c>
      <c r="F79" s="24" t="s">
        <v>26</v>
      </c>
      <c r="G79" s="24" t="s">
        <v>26</v>
      </c>
      <c r="H79" s="24" t="s">
        <v>26</v>
      </c>
      <c r="I79" s="24" t="s">
        <v>26</v>
      </c>
      <c r="J79" s="28">
        <v>0</v>
      </c>
      <c r="K79" s="57" t="s">
        <v>105</v>
      </c>
      <c r="L79" s="57"/>
      <c r="M79" s="57"/>
      <c r="N79" s="57"/>
      <c r="O79" s="57"/>
      <c r="P79" s="57"/>
      <c r="Q79" s="24"/>
      <c r="R79" s="24">
        <v>1.2999999999999999E-2</v>
      </c>
      <c r="S79" s="28">
        <f>J79+R79</f>
        <v>1.2999999999999999E-2</v>
      </c>
      <c r="T79" s="24"/>
      <c r="U79" s="24"/>
      <c r="V79" s="28">
        <f>S79-T79</f>
        <v>1.2999999999999999E-2</v>
      </c>
      <c r="W79" s="24"/>
      <c r="X79" s="24"/>
      <c r="Y79" s="28"/>
      <c r="Z79" s="53"/>
      <c r="AB79" s="58"/>
      <c r="AC79" s="56"/>
    </row>
    <row r="80" spans="1:29" s="22" customFormat="1" ht="15.75" x14ac:dyDescent="0.25">
      <c r="A80" s="24">
        <v>2</v>
      </c>
      <c r="B80" s="53" t="s">
        <v>106</v>
      </c>
      <c r="C80" s="24">
        <v>10</v>
      </c>
      <c r="D80" s="24" t="s">
        <v>24</v>
      </c>
      <c r="E80" s="27">
        <v>10</v>
      </c>
      <c r="F80" s="24" t="s">
        <v>26</v>
      </c>
      <c r="G80" s="24" t="s">
        <v>26</v>
      </c>
      <c r="H80" s="24" t="s">
        <v>26</v>
      </c>
      <c r="I80" s="24" t="s">
        <v>26</v>
      </c>
      <c r="J80" s="28">
        <v>0</v>
      </c>
      <c r="K80" s="57" t="s">
        <v>105</v>
      </c>
      <c r="L80" s="57"/>
      <c r="M80" s="57"/>
      <c r="N80" s="57"/>
      <c r="O80" s="57"/>
      <c r="P80" s="57"/>
      <c r="Q80" s="24"/>
      <c r="R80" s="24">
        <v>8.2000000000000003E-2</v>
      </c>
      <c r="S80" s="28">
        <f>J80+R80</f>
        <v>8.2000000000000003E-2</v>
      </c>
      <c r="T80" s="24"/>
      <c r="U80" s="24"/>
      <c r="V80" s="28">
        <f>S80-T80</f>
        <v>8.2000000000000003E-2</v>
      </c>
      <c r="W80" s="24"/>
      <c r="X80" s="24"/>
      <c r="Y80" s="28"/>
      <c r="Z80" s="53"/>
      <c r="AB80" s="59"/>
      <c r="AC80" s="56"/>
    </row>
    <row r="81" spans="1:26" s="22" customFormat="1" ht="15.75" x14ac:dyDescent="0.25">
      <c r="A81" s="24">
        <v>3</v>
      </c>
      <c r="B81" s="53" t="s">
        <v>107</v>
      </c>
      <c r="C81" s="26">
        <v>1.6</v>
      </c>
      <c r="D81" s="24" t="s">
        <v>24</v>
      </c>
      <c r="E81" s="27">
        <v>1.6</v>
      </c>
      <c r="F81" s="24" t="s">
        <v>26</v>
      </c>
      <c r="G81" s="24" t="s">
        <v>26</v>
      </c>
      <c r="H81" s="24" t="s">
        <v>26</v>
      </c>
      <c r="I81" s="24" t="s">
        <v>26</v>
      </c>
      <c r="J81" s="28">
        <v>1.7999999999999999E-2</v>
      </c>
      <c r="K81" s="29">
        <v>0</v>
      </c>
      <c r="L81" s="29"/>
      <c r="M81" s="28">
        <f>J81</f>
        <v>1.7999999999999999E-2</v>
      </c>
      <c r="N81" s="28">
        <v>0</v>
      </c>
      <c r="O81" s="27">
        <f>SUM(MIN(D81:I81))</f>
        <v>1.6</v>
      </c>
      <c r="P81" s="28">
        <f>O81-M81</f>
        <v>1.5820000000000001</v>
      </c>
      <c r="Q81" s="24"/>
      <c r="R81" s="24">
        <v>1.9E-2</v>
      </c>
      <c r="S81" s="28">
        <f>J81+R81</f>
        <v>3.6999999999999998E-2</v>
      </c>
      <c r="T81" s="24"/>
      <c r="U81" s="24"/>
      <c r="V81" s="28">
        <f>S81-T81</f>
        <v>3.6999999999999998E-2</v>
      </c>
      <c r="W81" s="24"/>
      <c r="X81" s="27">
        <f>O81</f>
        <v>1.6</v>
      </c>
      <c r="Y81" s="28">
        <f>X81-V81</f>
        <v>1.5630000000000002</v>
      </c>
      <c r="Z81" s="53"/>
    </row>
    <row r="82" spans="1:26" s="55" customFormat="1" ht="15.75" x14ac:dyDescent="0.25">
      <c r="A82" s="54"/>
      <c r="B82" s="39" t="s">
        <v>55</v>
      </c>
      <c r="C82" s="40">
        <v>76.900000000000006</v>
      </c>
      <c r="D82" s="40"/>
      <c r="E82" s="42">
        <f>SUM(E62:I77)+SUM(E79:E81)</f>
        <v>76.90000000000002</v>
      </c>
      <c r="F82" s="42"/>
      <c r="G82" s="42"/>
      <c r="H82" s="42"/>
      <c r="I82" s="42"/>
      <c r="J82" s="43">
        <f>SUM(J62:J77)+J81</f>
        <v>4.5149999999999997</v>
      </c>
      <c r="K82" s="44">
        <v>0</v>
      </c>
      <c r="L82" s="44"/>
      <c r="M82" s="45">
        <f>SUM(M62:M77)+M81</f>
        <v>4.5149999999999997</v>
      </c>
      <c r="N82" s="45">
        <v>0</v>
      </c>
      <c r="O82" s="46">
        <f>SUM(O62:O77)+O81</f>
        <v>25.700000000000003</v>
      </c>
      <c r="P82" s="45">
        <f t="shared" si="15"/>
        <v>21.185000000000002</v>
      </c>
      <c r="Q82" s="54"/>
      <c r="R82" s="39"/>
      <c r="S82" s="39"/>
      <c r="T82" s="39"/>
      <c r="U82" s="39"/>
      <c r="V82" s="39"/>
      <c r="W82" s="39"/>
      <c r="X82" s="39"/>
      <c r="Y82" s="39"/>
      <c r="Z82" s="39"/>
    </row>
    <row r="83" spans="1:26" s="55" customFormat="1" ht="15.75" x14ac:dyDescent="0.25">
      <c r="A83" s="54"/>
      <c r="B83" s="48" t="s">
        <v>56</v>
      </c>
      <c r="C83" s="40"/>
      <c r="D83" s="40"/>
      <c r="E83" s="42"/>
      <c r="F83" s="42"/>
      <c r="G83" s="42"/>
      <c r="H83" s="42"/>
      <c r="I83" s="42"/>
      <c r="J83" s="43"/>
      <c r="K83" s="44"/>
      <c r="L83" s="44"/>
      <c r="M83" s="60"/>
      <c r="N83" s="45"/>
      <c r="O83" s="45"/>
      <c r="P83" s="45"/>
      <c r="Q83" s="54"/>
      <c r="R83" s="39"/>
      <c r="S83" s="39"/>
      <c r="T83" s="39"/>
      <c r="U83" s="39"/>
      <c r="V83" s="39"/>
      <c r="W83" s="39"/>
      <c r="X83" s="39"/>
      <c r="Y83" s="39"/>
      <c r="Z83" s="39"/>
    </row>
    <row r="84" spans="1:26" s="55" customFormat="1" ht="15.75" x14ac:dyDescent="0.25">
      <c r="A84" s="54"/>
      <c r="B84" s="48" t="s">
        <v>57</v>
      </c>
      <c r="C84" s="40"/>
      <c r="D84" s="40"/>
      <c r="E84" s="42"/>
      <c r="F84" s="42"/>
      <c r="G84" s="42"/>
      <c r="H84" s="42"/>
      <c r="I84" s="42"/>
      <c r="J84" s="43"/>
      <c r="K84" s="44"/>
      <c r="L84" s="44"/>
      <c r="M84" s="60"/>
      <c r="N84" s="45"/>
      <c r="O84" s="45"/>
      <c r="P84" s="45">
        <f>P82</f>
        <v>21.185000000000002</v>
      </c>
      <c r="Q84" s="54"/>
      <c r="R84" s="39"/>
      <c r="S84" s="39"/>
      <c r="T84" s="39"/>
      <c r="U84" s="39"/>
      <c r="V84" s="39"/>
      <c r="W84" s="39"/>
      <c r="X84" s="39"/>
      <c r="Y84" s="39"/>
      <c r="Z84" s="39"/>
    </row>
    <row r="85" spans="1:26" s="55" customFormat="1" ht="15.75" x14ac:dyDescent="0.25">
      <c r="A85" s="61" t="s">
        <v>108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3"/>
    </row>
    <row r="86" spans="1:26" s="22" customFormat="1" ht="15.75" x14ac:dyDescent="0.25">
      <c r="A86" s="50" t="s">
        <v>21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2"/>
    </row>
    <row r="87" spans="1:26" s="22" customFormat="1" ht="15.75" x14ac:dyDescent="0.25">
      <c r="A87" s="24">
        <v>1</v>
      </c>
      <c r="B87" s="53" t="s">
        <v>109</v>
      </c>
      <c r="C87" s="26" t="s">
        <v>28</v>
      </c>
      <c r="D87" s="24" t="s">
        <v>24</v>
      </c>
      <c r="E87" s="27">
        <v>10</v>
      </c>
      <c r="F87" s="27" t="s">
        <v>25</v>
      </c>
      <c r="G87" s="27">
        <v>10</v>
      </c>
      <c r="H87" s="24" t="s">
        <v>26</v>
      </c>
      <c r="I87" s="24" t="s">
        <v>26</v>
      </c>
      <c r="J87" s="28">
        <v>5.2560000000000002</v>
      </c>
      <c r="K87" s="29">
        <v>0</v>
      </c>
      <c r="L87" s="29"/>
      <c r="M87" s="28">
        <f t="shared" ref="M87:M106" si="20">J87</f>
        <v>5.2560000000000002</v>
      </c>
      <c r="N87" s="28">
        <v>0</v>
      </c>
      <c r="O87" s="27">
        <v>10</v>
      </c>
      <c r="P87" s="28">
        <f t="shared" ref="P87:P106" si="21">O87-M87</f>
        <v>4.7439999999999998</v>
      </c>
      <c r="Q87" s="24"/>
      <c r="R87" s="24">
        <v>0.63</v>
      </c>
      <c r="S87" s="28">
        <f>J87+R87</f>
        <v>5.8860000000000001</v>
      </c>
      <c r="T87" s="24"/>
      <c r="U87" s="24"/>
      <c r="V87" s="28">
        <f>S87-T87</f>
        <v>5.8860000000000001</v>
      </c>
      <c r="W87" s="24"/>
      <c r="X87" s="27">
        <f>O87</f>
        <v>10</v>
      </c>
      <c r="Y87" s="28">
        <f>X87-V87</f>
        <v>4.1139999999999999</v>
      </c>
      <c r="Z87" s="53"/>
    </row>
    <row r="88" spans="1:26" s="22" customFormat="1" ht="15.75" x14ac:dyDescent="0.25">
      <c r="A88" s="24">
        <v>2</v>
      </c>
      <c r="B88" s="53" t="s">
        <v>110</v>
      </c>
      <c r="C88" s="26" t="s">
        <v>28</v>
      </c>
      <c r="D88" s="24" t="s">
        <v>24</v>
      </c>
      <c r="E88" s="27">
        <v>10</v>
      </c>
      <c r="F88" s="27" t="s">
        <v>25</v>
      </c>
      <c r="G88" s="27">
        <v>10</v>
      </c>
      <c r="H88" s="24" t="s">
        <v>26</v>
      </c>
      <c r="I88" s="24" t="s">
        <v>26</v>
      </c>
      <c r="J88" s="28">
        <v>0.6</v>
      </c>
      <c r="K88" s="29">
        <v>0</v>
      </c>
      <c r="L88" s="29"/>
      <c r="M88" s="28">
        <f t="shared" si="20"/>
        <v>0.6</v>
      </c>
      <c r="N88" s="28">
        <v>0</v>
      </c>
      <c r="O88" s="27">
        <v>10</v>
      </c>
      <c r="P88" s="28">
        <f t="shared" si="21"/>
        <v>9.4</v>
      </c>
      <c r="Q88" s="24"/>
      <c r="R88" s="24">
        <v>9.6000000000000002E-2</v>
      </c>
      <c r="S88" s="28">
        <f t="shared" ref="S88:S106" si="22">J88+R88</f>
        <v>0.69599999999999995</v>
      </c>
      <c r="T88" s="24"/>
      <c r="U88" s="24"/>
      <c r="V88" s="28">
        <f t="shared" ref="V88:V106" si="23">S88-T88</f>
        <v>0.69599999999999995</v>
      </c>
      <c r="W88" s="24"/>
      <c r="X88" s="27">
        <f t="shared" ref="X88:X106" si="24">O88</f>
        <v>10</v>
      </c>
      <c r="Y88" s="28">
        <f t="shared" ref="Y88:Y106" si="25">X88-V88</f>
        <v>9.3040000000000003</v>
      </c>
      <c r="Z88" s="53"/>
    </row>
    <row r="89" spans="1:26" s="22" customFormat="1" ht="15.75" x14ac:dyDescent="0.25">
      <c r="A89" s="24">
        <v>3</v>
      </c>
      <c r="B89" s="53" t="s">
        <v>111</v>
      </c>
      <c r="C89" s="26" t="s">
        <v>23</v>
      </c>
      <c r="D89" s="24" t="s">
        <v>24</v>
      </c>
      <c r="E89" s="27">
        <v>2.5</v>
      </c>
      <c r="F89" s="27" t="s">
        <v>25</v>
      </c>
      <c r="G89" s="27">
        <v>1.6</v>
      </c>
      <c r="H89" s="24" t="s">
        <v>26</v>
      </c>
      <c r="I89" s="24" t="s">
        <v>26</v>
      </c>
      <c r="J89" s="28">
        <v>5.2999999999999999E-2</v>
      </c>
      <c r="K89" s="29">
        <v>0</v>
      </c>
      <c r="L89" s="29"/>
      <c r="M89" s="28">
        <f t="shared" si="20"/>
        <v>5.2999999999999999E-2</v>
      </c>
      <c r="N89" s="28">
        <v>0</v>
      </c>
      <c r="O89" s="27">
        <v>1.5999999999999999</v>
      </c>
      <c r="P89" s="28">
        <f t="shared" si="21"/>
        <v>1.5469999999999999</v>
      </c>
      <c r="Q89" s="24"/>
      <c r="R89" s="24">
        <v>1.4E-2</v>
      </c>
      <c r="S89" s="28">
        <f t="shared" si="22"/>
        <v>6.7000000000000004E-2</v>
      </c>
      <c r="T89" s="24"/>
      <c r="U89" s="24"/>
      <c r="V89" s="28">
        <f t="shared" si="23"/>
        <v>6.7000000000000004E-2</v>
      </c>
      <c r="W89" s="24"/>
      <c r="X89" s="27">
        <f t="shared" si="24"/>
        <v>1.5999999999999999</v>
      </c>
      <c r="Y89" s="28">
        <f t="shared" si="25"/>
        <v>1.5329999999999999</v>
      </c>
      <c r="Z89" s="53"/>
    </row>
    <row r="90" spans="1:26" s="22" customFormat="1" ht="15.75" x14ac:dyDescent="0.25">
      <c r="A90" s="24">
        <v>4</v>
      </c>
      <c r="B90" s="53" t="s">
        <v>112</v>
      </c>
      <c r="C90" s="26" t="s">
        <v>113</v>
      </c>
      <c r="D90" s="24" t="s">
        <v>24</v>
      </c>
      <c r="E90" s="27">
        <v>6.3</v>
      </c>
      <c r="F90" s="27" t="s">
        <v>25</v>
      </c>
      <c r="G90" s="27">
        <v>2.5</v>
      </c>
      <c r="H90" s="24" t="s">
        <v>26</v>
      </c>
      <c r="I90" s="24" t="s">
        <v>26</v>
      </c>
      <c r="J90" s="28">
        <v>0.23100000000000001</v>
      </c>
      <c r="K90" s="29">
        <v>0</v>
      </c>
      <c r="L90" s="29"/>
      <c r="M90" s="28">
        <f t="shared" si="20"/>
        <v>0.23100000000000001</v>
      </c>
      <c r="N90" s="28">
        <v>0</v>
      </c>
      <c r="O90" s="27">
        <v>2.5</v>
      </c>
      <c r="P90" s="28">
        <f t="shared" si="21"/>
        <v>2.2690000000000001</v>
      </c>
      <c r="Q90" s="24"/>
      <c r="R90" s="24">
        <v>1.4999999999999999E-2</v>
      </c>
      <c r="S90" s="28">
        <f t="shared" si="22"/>
        <v>0.246</v>
      </c>
      <c r="T90" s="24"/>
      <c r="U90" s="24"/>
      <c r="V90" s="28">
        <f t="shared" si="23"/>
        <v>0.246</v>
      </c>
      <c r="W90" s="24"/>
      <c r="X90" s="27">
        <f t="shared" si="24"/>
        <v>2.5</v>
      </c>
      <c r="Y90" s="28">
        <f t="shared" si="25"/>
        <v>2.254</v>
      </c>
      <c r="Z90" s="53"/>
    </row>
    <row r="91" spans="1:26" s="22" customFormat="1" ht="15.75" x14ac:dyDescent="0.25">
      <c r="A91" s="24">
        <v>5</v>
      </c>
      <c r="B91" s="53" t="s">
        <v>114</v>
      </c>
      <c r="C91" s="26" t="s">
        <v>68</v>
      </c>
      <c r="D91" s="24" t="s">
        <v>24</v>
      </c>
      <c r="E91" s="27">
        <v>2.5</v>
      </c>
      <c r="F91" s="27" t="s">
        <v>25</v>
      </c>
      <c r="G91" s="27">
        <v>2.5</v>
      </c>
      <c r="H91" s="24" t="s">
        <v>26</v>
      </c>
      <c r="I91" s="24" t="s">
        <v>26</v>
      </c>
      <c r="J91" s="28">
        <v>0.107</v>
      </c>
      <c r="K91" s="29">
        <v>0</v>
      </c>
      <c r="L91" s="29"/>
      <c r="M91" s="28">
        <f t="shared" si="20"/>
        <v>0.107</v>
      </c>
      <c r="N91" s="28">
        <v>0</v>
      </c>
      <c r="O91" s="27">
        <v>2.5</v>
      </c>
      <c r="P91" s="28">
        <f t="shared" si="21"/>
        <v>2.3929999999999998</v>
      </c>
      <c r="Q91" s="24"/>
      <c r="R91" s="24">
        <v>0.64100000000000001</v>
      </c>
      <c r="S91" s="28">
        <f t="shared" si="22"/>
        <v>0.748</v>
      </c>
      <c r="T91" s="24"/>
      <c r="U91" s="24"/>
      <c r="V91" s="28">
        <f t="shared" si="23"/>
        <v>0.748</v>
      </c>
      <c r="W91" s="24"/>
      <c r="X91" s="27">
        <f t="shared" si="24"/>
        <v>2.5</v>
      </c>
      <c r="Y91" s="28">
        <f t="shared" si="25"/>
        <v>1.752</v>
      </c>
      <c r="Z91" s="53"/>
    </row>
    <row r="92" spans="1:26" s="22" customFormat="1" ht="15.75" x14ac:dyDescent="0.25">
      <c r="A92" s="24">
        <v>6</v>
      </c>
      <c r="B92" s="53" t="s">
        <v>115</v>
      </c>
      <c r="C92" s="26" t="s">
        <v>43</v>
      </c>
      <c r="D92" s="24" t="s">
        <v>24</v>
      </c>
      <c r="E92" s="27">
        <v>1.6</v>
      </c>
      <c r="F92" s="27" t="s">
        <v>25</v>
      </c>
      <c r="G92" s="27">
        <v>1.6</v>
      </c>
      <c r="H92" s="24" t="s">
        <v>26</v>
      </c>
      <c r="I92" s="24" t="s">
        <v>26</v>
      </c>
      <c r="J92" s="28">
        <v>0.124</v>
      </c>
      <c r="K92" s="29">
        <v>0</v>
      </c>
      <c r="L92" s="29"/>
      <c r="M92" s="28">
        <f t="shared" si="20"/>
        <v>0.124</v>
      </c>
      <c r="N92" s="28">
        <v>0</v>
      </c>
      <c r="O92" s="27">
        <v>1.5999999999999999</v>
      </c>
      <c r="P92" s="28">
        <f t="shared" si="21"/>
        <v>1.476</v>
      </c>
      <c r="Q92" s="24"/>
      <c r="R92" s="24">
        <v>9.2999999999999999E-2</v>
      </c>
      <c r="S92" s="28">
        <f t="shared" si="22"/>
        <v>0.217</v>
      </c>
      <c r="T92" s="24"/>
      <c r="U92" s="24"/>
      <c r="V92" s="28">
        <f t="shared" si="23"/>
        <v>0.217</v>
      </c>
      <c r="W92" s="24"/>
      <c r="X92" s="27">
        <f t="shared" si="24"/>
        <v>1.5999999999999999</v>
      </c>
      <c r="Y92" s="28">
        <f t="shared" si="25"/>
        <v>1.3829999999999998</v>
      </c>
      <c r="Z92" s="53"/>
    </row>
    <row r="93" spans="1:26" s="22" customFormat="1" ht="15.75" x14ac:dyDescent="0.25">
      <c r="A93" s="24">
        <v>7</v>
      </c>
      <c r="B93" s="53" t="s">
        <v>116</v>
      </c>
      <c r="C93" s="26" t="s">
        <v>43</v>
      </c>
      <c r="D93" s="24" t="s">
        <v>24</v>
      </c>
      <c r="E93" s="27">
        <v>1.6</v>
      </c>
      <c r="F93" s="27" t="s">
        <v>25</v>
      </c>
      <c r="G93" s="27">
        <v>1.6</v>
      </c>
      <c r="H93" s="24" t="s">
        <v>26</v>
      </c>
      <c r="I93" s="24" t="s">
        <v>26</v>
      </c>
      <c r="J93" s="28">
        <v>8.8999999999999996E-2</v>
      </c>
      <c r="K93" s="29">
        <v>0</v>
      </c>
      <c r="L93" s="29"/>
      <c r="M93" s="28">
        <f t="shared" si="20"/>
        <v>8.8999999999999996E-2</v>
      </c>
      <c r="N93" s="28">
        <v>0</v>
      </c>
      <c r="O93" s="27">
        <v>1.5999999999999999</v>
      </c>
      <c r="P93" s="28">
        <f t="shared" si="21"/>
        <v>1.5109999999999999</v>
      </c>
      <c r="Q93" s="24"/>
      <c r="R93" s="24">
        <v>6.8000000000000005E-2</v>
      </c>
      <c r="S93" s="28">
        <f t="shared" si="22"/>
        <v>0.157</v>
      </c>
      <c r="T93" s="24"/>
      <c r="U93" s="24"/>
      <c r="V93" s="28">
        <f t="shared" si="23"/>
        <v>0.157</v>
      </c>
      <c r="W93" s="24"/>
      <c r="X93" s="27">
        <f t="shared" si="24"/>
        <v>1.5999999999999999</v>
      </c>
      <c r="Y93" s="28">
        <f t="shared" si="25"/>
        <v>1.4429999999999998</v>
      </c>
      <c r="Z93" s="53"/>
    </row>
    <row r="94" spans="1:26" s="22" customFormat="1" ht="15.75" x14ac:dyDescent="0.25">
      <c r="A94" s="24">
        <v>8</v>
      </c>
      <c r="B94" s="53" t="s">
        <v>117</v>
      </c>
      <c r="C94" s="26" t="s">
        <v>68</v>
      </c>
      <c r="D94" s="24" t="s">
        <v>24</v>
      </c>
      <c r="E94" s="27">
        <v>2.5</v>
      </c>
      <c r="F94" s="27" t="s">
        <v>25</v>
      </c>
      <c r="G94" s="27">
        <v>2.5</v>
      </c>
      <c r="H94" s="24" t="s">
        <v>26</v>
      </c>
      <c r="I94" s="24" t="s">
        <v>26</v>
      </c>
      <c r="J94" s="28">
        <v>0.16</v>
      </c>
      <c r="K94" s="29">
        <v>0</v>
      </c>
      <c r="L94" s="29"/>
      <c r="M94" s="28">
        <f t="shared" si="20"/>
        <v>0.16</v>
      </c>
      <c r="N94" s="28">
        <v>0</v>
      </c>
      <c r="O94" s="27">
        <v>2.5</v>
      </c>
      <c r="P94" s="28">
        <f t="shared" si="21"/>
        <v>2.34</v>
      </c>
      <c r="Q94" s="24"/>
      <c r="R94" s="24">
        <v>3.4000000000000002E-2</v>
      </c>
      <c r="S94" s="28">
        <f t="shared" si="22"/>
        <v>0.19400000000000001</v>
      </c>
      <c r="T94" s="24"/>
      <c r="U94" s="24"/>
      <c r="V94" s="28">
        <f t="shared" si="23"/>
        <v>0.19400000000000001</v>
      </c>
      <c r="W94" s="24"/>
      <c r="X94" s="27">
        <f t="shared" si="24"/>
        <v>2.5</v>
      </c>
      <c r="Y94" s="28">
        <f t="shared" si="25"/>
        <v>2.306</v>
      </c>
      <c r="Z94" s="53"/>
    </row>
    <row r="95" spans="1:26" s="22" customFormat="1" ht="15.75" x14ac:dyDescent="0.25">
      <c r="A95" s="24">
        <v>9</v>
      </c>
      <c r="B95" s="53" t="s">
        <v>118</v>
      </c>
      <c r="C95" s="26" t="s">
        <v>119</v>
      </c>
      <c r="D95" s="24" t="s">
        <v>24</v>
      </c>
      <c r="E95" s="27">
        <v>2.5</v>
      </c>
      <c r="F95" s="27" t="s">
        <v>25</v>
      </c>
      <c r="G95" s="27">
        <v>1.8</v>
      </c>
      <c r="H95" s="24" t="s">
        <v>26</v>
      </c>
      <c r="I95" s="24" t="s">
        <v>26</v>
      </c>
      <c r="J95" s="28">
        <v>0.30199999999999999</v>
      </c>
      <c r="K95" s="29">
        <v>0</v>
      </c>
      <c r="L95" s="29"/>
      <c r="M95" s="28">
        <f t="shared" si="20"/>
        <v>0.30199999999999999</v>
      </c>
      <c r="N95" s="28">
        <v>0</v>
      </c>
      <c r="O95" s="27">
        <v>1.8</v>
      </c>
      <c r="P95" s="28">
        <f t="shared" si="21"/>
        <v>1.498</v>
      </c>
      <c r="Q95" s="24"/>
      <c r="R95" s="24">
        <v>0.46</v>
      </c>
      <c r="S95" s="28">
        <f t="shared" si="22"/>
        <v>0.76200000000000001</v>
      </c>
      <c r="T95" s="24"/>
      <c r="U95" s="24"/>
      <c r="V95" s="28">
        <f t="shared" si="23"/>
        <v>0.76200000000000001</v>
      </c>
      <c r="W95" s="24"/>
      <c r="X95" s="27">
        <f t="shared" si="24"/>
        <v>1.8</v>
      </c>
      <c r="Y95" s="28">
        <f t="shared" si="25"/>
        <v>1.038</v>
      </c>
      <c r="Z95" s="53"/>
    </row>
    <row r="96" spans="1:26" s="22" customFormat="1" ht="15.75" x14ac:dyDescent="0.25">
      <c r="A96" s="24">
        <v>10</v>
      </c>
      <c r="B96" s="53" t="s">
        <v>120</v>
      </c>
      <c r="C96" s="26" t="s">
        <v>45</v>
      </c>
      <c r="D96" s="24" t="s">
        <v>24</v>
      </c>
      <c r="E96" s="27">
        <v>1</v>
      </c>
      <c r="F96" s="27" t="s">
        <v>25</v>
      </c>
      <c r="G96" s="27">
        <v>1.6</v>
      </c>
      <c r="H96" s="24" t="s">
        <v>26</v>
      </c>
      <c r="I96" s="24" t="s">
        <v>26</v>
      </c>
      <c r="J96" s="28">
        <v>7.0999999999999994E-2</v>
      </c>
      <c r="K96" s="29">
        <v>0</v>
      </c>
      <c r="L96" s="29"/>
      <c r="M96" s="28">
        <f t="shared" si="20"/>
        <v>7.0999999999999994E-2</v>
      </c>
      <c r="N96" s="28">
        <v>0</v>
      </c>
      <c r="O96" s="27">
        <v>1</v>
      </c>
      <c r="P96" s="28">
        <f t="shared" si="21"/>
        <v>0.92900000000000005</v>
      </c>
      <c r="Q96" s="24"/>
      <c r="R96" s="24">
        <v>0.107</v>
      </c>
      <c r="S96" s="28">
        <f t="shared" si="22"/>
        <v>0.17799999999999999</v>
      </c>
      <c r="T96" s="24"/>
      <c r="U96" s="24"/>
      <c r="V96" s="28">
        <f t="shared" si="23"/>
        <v>0.17799999999999999</v>
      </c>
      <c r="W96" s="24"/>
      <c r="X96" s="27">
        <f t="shared" si="24"/>
        <v>1</v>
      </c>
      <c r="Y96" s="28">
        <f t="shared" si="25"/>
        <v>0.82200000000000006</v>
      </c>
      <c r="Z96" s="53"/>
    </row>
    <row r="97" spans="1:26" s="22" customFormat="1" ht="15.75" x14ac:dyDescent="0.25">
      <c r="A97" s="24">
        <v>11</v>
      </c>
      <c r="B97" s="53" t="s">
        <v>121</v>
      </c>
      <c r="C97" s="26" t="s">
        <v>43</v>
      </c>
      <c r="D97" s="24" t="s">
        <v>24</v>
      </c>
      <c r="E97" s="27">
        <v>1.6</v>
      </c>
      <c r="F97" s="27" t="s">
        <v>25</v>
      </c>
      <c r="G97" s="27">
        <v>1.6</v>
      </c>
      <c r="H97" s="24" t="s">
        <v>26</v>
      </c>
      <c r="I97" s="24" t="s">
        <v>26</v>
      </c>
      <c r="J97" s="28">
        <v>0.14199999999999999</v>
      </c>
      <c r="K97" s="29">
        <v>0</v>
      </c>
      <c r="L97" s="29"/>
      <c r="M97" s="28">
        <f t="shared" si="20"/>
        <v>0.14199999999999999</v>
      </c>
      <c r="N97" s="28">
        <v>0</v>
      </c>
      <c r="O97" s="27">
        <v>1.5999999999999999</v>
      </c>
      <c r="P97" s="28">
        <f t="shared" si="21"/>
        <v>1.458</v>
      </c>
      <c r="Q97" s="24"/>
      <c r="R97" s="24">
        <v>0.10299999999999999</v>
      </c>
      <c r="S97" s="28">
        <f t="shared" si="22"/>
        <v>0.245</v>
      </c>
      <c r="T97" s="24"/>
      <c r="U97" s="24"/>
      <c r="V97" s="28">
        <f t="shared" si="23"/>
        <v>0.245</v>
      </c>
      <c r="W97" s="24"/>
      <c r="X97" s="27">
        <f t="shared" si="24"/>
        <v>1.5999999999999999</v>
      </c>
      <c r="Y97" s="28">
        <f t="shared" si="25"/>
        <v>1.355</v>
      </c>
      <c r="Z97" s="53"/>
    </row>
    <row r="98" spans="1:26" s="22" customFormat="1" ht="15.75" x14ac:dyDescent="0.25">
      <c r="A98" s="24">
        <v>12</v>
      </c>
      <c r="B98" s="53" t="s">
        <v>122</v>
      </c>
      <c r="C98" s="26" t="s">
        <v>76</v>
      </c>
      <c r="D98" s="24" t="s">
        <v>24</v>
      </c>
      <c r="E98" s="27">
        <v>1</v>
      </c>
      <c r="F98" s="27" t="s">
        <v>25</v>
      </c>
      <c r="G98" s="27">
        <v>1</v>
      </c>
      <c r="H98" s="24" t="s">
        <v>26</v>
      </c>
      <c r="I98" s="24" t="s">
        <v>26</v>
      </c>
      <c r="J98" s="28">
        <v>3.5999999999999997E-2</v>
      </c>
      <c r="K98" s="29">
        <v>0</v>
      </c>
      <c r="L98" s="29"/>
      <c r="M98" s="28">
        <f t="shared" si="20"/>
        <v>3.5999999999999997E-2</v>
      </c>
      <c r="N98" s="28">
        <v>0</v>
      </c>
      <c r="O98" s="27">
        <v>1</v>
      </c>
      <c r="P98" s="28">
        <f t="shared" si="21"/>
        <v>0.96399999999999997</v>
      </c>
      <c r="Q98" s="24"/>
      <c r="R98" s="24">
        <v>1.7999999999999999E-2</v>
      </c>
      <c r="S98" s="28">
        <f t="shared" si="22"/>
        <v>5.3999999999999992E-2</v>
      </c>
      <c r="T98" s="24"/>
      <c r="U98" s="24"/>
      <c r="V98" s="28">
        <f t="shared" si="23"/>
        <v>5.3999999999999992E-2</v>
      </c>
      <c r="W98" s="24"/>
      <c r="X98" s="27">
        <f t="shared" si="24"/>
        <v>1</v>
      </c>
      <c r="Y98" s="28">
        <f t="shared" si="25"/>
        <v>0.94599999999999995</v>
      </c>
      <c r="Z98" s="53"/>
    </row>
    <row r="99" spans="1:26" s="22" customFormat="1" ht="15.75" x14ac:dyDescent="0.25">
      <c r="A99" s="24">
        <v>13</v>
      </c>
      <c r="B99" s="53" t="s">
        <v>123</v>
      </c>
      <c r="C99" s="26" t="s">
        <v>43</v>
      </c>
      <c r="D99" s="24" t="s">
        <v>24</v>
      </c>
      <c r="E99" s="27">
        <v>1.6</v>
      </c>
      <c r="F99" s="27" t="s">
        <v>25</v>
      </c>
      <c r="G99" s="27">
        <v>1.6</v>
      </c>
      <c r="H99" s="24" t="s">
        <v>26</v>
      </c>
      <c r="I99" s="24" t="s">
        <v>26</v>
      </c>
      <c r="J99" s="28">
        <v>3.5999999999999997E-2</v>
      </c>
      <c r="K99" s="29">
        <v>0</v>
      </c>
      <c r="L99" s="29"/>
      <c r="M99" s="28">
        <f t="shared" si="20"/>
        <v>3.5999999999999997E-2</v>
      </c>
      <c r="N99" s="28">
        <v>0</v>
      </c>
      <c r="O99" s="27">
        <v>1.5999999999999999</v>
      </c>
      <c r="P99" s="28">
        <f t="shared" si="21"/>
        <v>1.5639999999999998</v>
      </c>
      <c r="Q99" s="24"/>
      <c r="R99" s="24">
        <v>7.0000000000000001E-3</v>
      </c>
      <c r="S99" s="28">
        <f t="shared" si="22"/>
        <v>4.2999999999999997E-2</v>
      </c>
      <c r="T99" s="24"/>
      <c r="U99" s="24"/>
      <c r="V99" s="28">
        <f t="shared" si="23"/>
        <v>4.2999999999999997E-2</v>
      </c>
      <c r="W99" s="24"/>
      <c r="X99" s="27">
        <f t="shared" si="24"/>
        <v>1.5999999999999999</v>
      </c>
      <c r="Y99" s="28">
        <f t="shared" si="25"/>
        <v>1.5569999999999999</v>
      </c>
      <c r="Z99" s="53"/>
    </row>
    <row r="100" spans="1:26" s="22" customFormat="1" ht="15.75" x14ac:dyDescent="0.25">
      <c r="A100" s="24">
        <v>14</v>
      </c>
      <c r="B100" s="53" t="s">
        <v>124</v>
      </c>
      <c r="C100" s="26" t="s">
        <v>68</v>
      </c>
      <c r="D100" s="24" t="s">
        <v>24</v>
      </c>
      <c r="E100" s="27">
        <v>2.5</v>
      </c>
      <c r="F100" s="27" t="s">
        <v>25</v>
      </c>
      <c r="G100" s="27">
        <v>2.5</v>
      </c>
      <c r="H100" s="24" t="s">
        <v>26</v>
      </c>
      <c r="I100" s="24" t="s">
        <v>26</v>
      </c>
      <c r="J100" s="28">
        <v>0.124</v>
      </c>
      <c r="K100" s="29">
        <v>0</v>
      </c>
      <c r="L100" s="29"/>
      <c r="M100" s="28">
        <f t="shared" si="20"/>
        <v>0.124</v>
      </c>
      <c r="N100" s="28">
        <v>0</v>
      </c>
      <c r="O100" s="27">
        <v>2.5</v>
      </c>
      <c r="P100" s="28">
        <f t="shared" si="21"/>
        <v>2.3759999999999999</v>
      </c>
      <c r="Q100" s="24"/>
      <c r="R100" s="24">
        <v>4.5999999999999999E-2</v>
      </c>
      <c r="S100" s="28">
        <f t="shared" si="22"/>
        <v>0.16999999999999998</v>
      </c>
      <c r="T100" s="24"/>
      <c r="U100" s="24"/>
      <c r="V100" s="28">
        <f t="shared" si="23"/>
        <v>0.16999999999999998</v>
      </c>
      <c r="W100" s="24"/>
      <c r="X100" s="27">
        <f t="shared" si="24"/>
        <v>2.5</v>
      </c>
      <c r="Y100" s="28">
        <f t="shared" si="25"/>
        <v>2.33</v>
      </c>
      <c r="Z100" s="53"/>
    </row>
    <row r="101" spans="1:26" s="22" customFormat="1" ht="15.75" x14ac:dyDescent="0.25">
      <c r="A101" s="24">
        <v>15</v>
      </c>
      <c r="B101" s="53" t="s">
        <v>125</v>
      </c>
      <c r="C101" s="26" t="s">
        <v>52</v>
      </c>
      <c r="D101" s="24" t="s">
        <v>24</v>
      </c>
      <c r="E101" s="27">
        <v>1.6</v>
      </c>
      <c r="F101" s="27" t="s">
        <v>25</v>
      </c>
      <c r="G101" s="27">
        <v>1.8</v>
      </c>
      <c r="H101" s="24" t="s">
        <v>26</v>
      </c>
      <c r="I101" s="24" t="s">
        <v>26</v>
      </c>
      <c r="J101" s="28">
        <v>8.8999999999999996E-2</v>
      </c>
      <c r="K101" s="29">
        <v>0</v>
      </c>
      <c r="L101" s="29"/>
      <c r="M101" s="28">
        <f t="shared" si="20"/>
        <v>8.8999999999999996E-2</v>
      </c>
      <c r="N101" s="28">
        <v>0</v>
      </c>
      <c r="O101" s="27">
        <v>1.5999999999999999</v>
      </c>
      <c r="P101" s="28">
        <f t="shared" si="21"/>
        <v>1.5109999999999999</v>
      </c>
      <c r="Q101" s="24"/>
      <c r="R101" s="24">
        <v>0.11</v>
      </c>
      <c r="S101" s="28">
        <f t="shared" si="22"/>
        <v>0.19900000000000001</v>
      </c>
      <c r="T101" s="24"/>
      <c r="U101" s="24"/>
      <c r="V101" s="28">
        <f t="shared" si="23"/>
        <v>0.19900000000000001</v>
      </c>
      <c r="W101" s="24"/>
      <c r="X101" s="27">
        <f t="shared" si="24"/>
        <v>1.5999999999999999</v>
      </c>
      <c r="Y101" s="28">
        <f t="shared" si="25"/>
        <v>1.4009999999999998</v>
      </c>
      <c r="Z101" s="53"/>
    </row>
    <row r="102" spans="1:26" s="22" customFormat="1" ht="15.75" x14ac:dyDescent="0.25">
      <c r="A102" s="24">
        <v>16</v>
      </c>
      <c r="B102" s="53" t="s">
        <v>49</v>
      </c>
      <c r="C102" s="26" t="s">
        <v>126</v>
      </c>
      <c r="D102" s="24" t="s">
        <v>24</v>
      </c>
      <c r="E102" s="27">
        <v>2.5</v>
      </c>
      <c r="F102" s="27" t="s">
        <v>25</v>
      </c>
      <c r="G102" s="27">
        <v>4</v>
      </c>
      <c r="H102" s="24" t="s">
        <v>26</v>
      </c>
      <c r="I102" s="24" t="s">
        <v>26</v>
      </c>
      <c r="J102" s="28">
        <v>0.23100000000000001</v>
      </c>
      <c r="K102" s="29">
        <v>0</v>
      </c>
      <c r="L102" s="29"/>
      <c r="M102" s="28">
        <f t="shared" si="20"/>
        <v>0.23100000000000001</v>
      </c>
      <c r="N102" s="28">
        <v>0</v>
      </c>
      <c r="O102" s="27">
        <v>2.5</v>
      </c>
      <c r="P102" s="28">
        <f t="shared" si="21"/>
        <v>2.2690000000000001</v>
      </c>
      <c r="Q102" s="24"/>
      <c r="R102" s="24">
        <v>0.16400000000000001</v>
      </c>
      <c r="S102" s="28">
        <f t="shared" si="22"/>
        <v>0.39500000000000002</v>
      </c>
      <c r="T102" s="24"/>
      <c r="U102" s="24"/>
      <c r="V102" s="28">
        <f t="shared" si="23"/>
        <v>0.39500000000000002</v>
      </c>
      <c r="W102" s="24"/>
      <c r="X102" s="27">
        <f t="shared" si="24"/>
        <v>2.5</v>
      </c>
      <c r="Y102" s="28">
        <f t="shared" si="25"/>
        <v>2.105</v>
      </c>
      <c r="Z102" s="53"/>
    </row>
    <row r="103" spans="1:26" s="22" customFormat="1" ht="15.75" x14ac:dyDescent="0.25">
      <c r="A103" s="24">
        <v>17</v>
      </c>
      <c r="B103" s="53" t="s">
        <v>127</v>
      </c>
      <c r="C103" s="26" t="s">
        <v>43</v>
      </c>
      <c r="D103" s="24" t="s">
        <v>24</v>
      </c>
      <c r="E103" s="27">
        <v>1.6</v>
      </c>
      <c r="F103" s="27" t="s">
        <v>25</v>
      </c>
      <c r="G103" s="27">
        <v>1.6</v>
      </c>
      <c r="H103" s="24" t="s">
        <v>26</v>
      </c>
      <c r="I103" s="24" t="s">
        <v>26</v>
      </c>
      <c r="J103" s="28">
        <v>8.8999999999999996E-2</v>
      </c>
      <c r="K103" s="29">
        <v>0</v>
      </c>
      <c r="L103" s="29"/>
      <c r="M103" s="28">
        <f t="shared" si="20"/>
        <v>8.8999999999999996E-2</v>
      </c>
      <c r="N103" s="28">
        <v>0</v>
      </c>
      <c r="O103" s="27">
        <v>1.5999999999999999</v>
      </c>
      <c r="P103" s="28">
        <f t="shared" si="21"/>
        <v>1.5109999999999999</v>
      </c>
      <c r="Q103" s="24"/>
      <c r="R103" s="24">
        <v>1.2999999999999999E-2</v>
      </c>
      <c r="S103" s="28">
        <f t="shared" si="22"/>
        <v>0.10199999999999999</v>
      </c>
      <c r="T103" s="24"/>
      <c r="U103" s="24"/>
      <c r="V103" s="28">
        <f t="shared" si="23"/>
        <v>0.10199999999999999</v>
      </c>
      <c r="W103" s="24"/>
      <c r="X103" s="27">
        <f t="shared" si="24"/>
        <v>1.5999999999999999</v>
      </c>
      <c r="Y103" s="28">
        <f t="shared" si="25"/>
        <v>1.4979999999999998</v>
      </c>
      <c r="Z103" s="53"/>
    </row>
    <row r="104" spans="1:26" s="22" customFormat="1" ht="15.75" x14ac:dyDescent="0.25">
      <c r="A104" s="24">
        <v>18</v>
      </c>
      <c r="B104" s="53" t="s">
        <v>128</v>
      </c>
      <c r="C104" s="26" t="s">
        <v>43</v>
      </c>
      <c r="D104" s="24" t="s">
        <v>24</v>
      </c>
      <c r="E104" s="27">
        <v>1.6</v>
      </c>
      <c r="F104" s="27" t="s">
        <v>25</v>
      </c>
      <c r="G104" s="27">
        <v>1.6</v>
      </c>
      <c r="H104" s="24" t="s">
        <v>26</v>
      </c>
      <c r="I104" s="24" t="s">
        <v>26</v>
      </c>
      <c r="J104" s="28">
        <v>3.5999999999999997E-2</v>
      </c>
      <c r="K104" s="29">
        <v>0</v>
      </c>
      <c r="L104" s="29"/>
      <c r="M104" s="28">
        <f t="shared" si="20"/>
        <v>3.5999999999999997E-2</v>
      </c>
      <c r="N104" s="28">
        <v>0</v>
      </c>
      <c r="O104" s="27">
        <v>1.5999999999999999</v>
      </c>
      <c r="P104" s="28">
        <f t="shared" si="21"/>
        <v>1.5639999999999998</v>
      </c>
      <c r="Q104" s="24"/>
      <c r="R104" s="24">
        <v>0.45200000000000001</v>
      </c>
      <c r="S104" s="28">
        <f t="shared" si="22"/>
        <v>0.48799999999999999</v>
      </c>
      <c r="T104" s="24"/>
      <c r="U104" s="24"/>
      <c r="V104" s="28">
        <f t="shared" si="23"/>
        <v>0.48799999999999999</v>
      </c>
      <c r="W104" s="24"/>
      <c r="X104" s="27">
        <f t="shared" si="24"/>
        <v>1.5999999999999999</v>
      </c>
      <c r="Y104" s="28">
        <f t="shared" si="25"/>
        <v>1.1119999999999999</v>
      </c>
      <c r="Z104" s="53"/>
    </row>
    <row r="105" spans="1:26" s="22" customFormat="1" ht="15.75" x14ac:dyDescent="0.25">
      <c r="A105" s="24">
        <v>19</v>
      </c>
      <c r="B105" s="53" t="s">
        <v>129</v>
      </c>
      <c r="C105" s="26" t="s">
        <v>43</v>
      </c>
      <c r="D105" s="24" t="s">
        <v>24</v>
      </c>
      <c r="E105" s="27">
        <v>1.6</v>
      </c>
      <c r="F105" s="27" t="s">
        <v>25</v>
      </c>
      <c r="G105" s="27">
        <v>1.6</v>
      </c>
      <c r="H105" s="24" t="s">
        <v>26</v>
      </c>
      <c r="I105" s="24" t="s">
        <v>26</v>
      </c>
      <c r="J105" s="28">
        <v>0.51600000000000001</v>
      </c>
      <c r="K105" s="29">
        <v>0</v>
      </c>
      <c r="L105" s="29"/>
      <c r="M105" s="28">
        <f t="shared" si="20"/>
        <v>0.51600000000000001</v>
      </c>
      <c r="N105" s="28">
        <v>0</v>
      </c>
      <c r="O105" s="27">
        <v>1.5999999999999999</v>
      </c>
      <c r="P105" s="28">
        <f t="shared" si="21"/>
        <v>1.0839999999999999</v>
      </c>
      <c r="Q105" s="24"/>
      <c r="R105" s="24">
        <v>0.41499999999999998</v>
      </c>
      <c r="S105" s="28">
        <f t="shared" si="22"/>
        <v>0.93100000000000005</v>
      </c>
      <c r="T105" s="24"/>
      <c r="U105" s="24"/>
      <c r="V105" s="28">
        <f t="shared" si="23"/>
        <v>0.93100000000000005</v>
      </c>
      <c r="W105" s="24"/>
      <c r="X105" s="27">
        <f t="shared" si="24"/>
        <v>1.5999999999999999</v>
      </c>
      <c r="Y105" s="28">
        <f t="shared" si="25"/>
        <v>0.66899999999999982</v>
      </c>
      <c r="Z105" s="53"/>
    </row>
    <row r="106" spans="1:26" s="22" customFormat="1" ht="15.75" x14ac:dyDescent="0.25">
      <c r="A106" s="24">
        <v>20</v>
      </c>
      <c r="B106" s="53" t="s">
        <v>130</v>
      </c>
      <c r="C106" s="26" t="s">
        <v>43</v>
      </c>
      <c r="D106" s="24" t="s">
        <v>24</v>
      </c>
      <c r="E106" s="27">
        <v>1.6</v>
      </c>
      <c r="F106" s="27" t="s">
        <v>25</v>
      </c>
      <c r="G106" s="27">
        <v>1.6</v>
      </c>
      <c r="H106" s="24" t="s">
        <v>26</v>
      </c>
      <c r="I106" s="24" t="s">
        <v>26</v>
      </c>
      <c r="J106" s="28">
        <v>8.8999999999999996E-2</v>
      </c>
      <c r="K106" s="29">
        <v>0</v>
      </c>
      <c r="L106" s="29"/>
      <c r="M106" s="28">
        <f t="shared" si="20"/>
        <v>8.8999999999999996E-2</v>
      </c>
      <c r="N106" s="28">
        <v>0</v>
      </c>
      <c r="O106" s="27">
        <v>1.5999999999999999</v>
      </c>
      <c r="P106" s="28">
        <f t="shared" si="21"/>
        <v>1.5109999999999999</v>
      </c>
      <c r="Q106" s="24"/>
      <c r="R106" s="24">
        <v>0.04</v>
      </c>
      <c r="S106" s="28">
        <f t="shared" si="22"/>
        <v>0.129</v>
      </c>
      <c r="T106" s="24"/>
      <c r="U106" s="24"/>
      <c r="V106" s="28">
        <f t="shared" si="23"/>
        <v>0.129</v>
      </c>
      <c r="W106" s="24"/>
      <c r="X106" s="27">
        <f t="shared" si="24"/>
        <v>1.5999999999999999</v>
      </c>
      <c r="Y106" s="28">
        <f t="shared" si="25"/>
        <v>1.4709999999999999</v>
      </c>
      <c r="Z106" s="53"/>
    </row>
    <row r="107" spans="1:26" s="55" customFormat="1" ht="15.75" x14ac:dyDescent="0.25">
      <c r="A107" s="54"/>
      <c r="B107" s="39" t="s">
        <v>55</v>
      </c>
      <c r="C107" s="40">
        <v>112.3</v>
      </c>
      <c r="D107" s="40"/>
      <c r="E107" s="41">
        <f>SUM(E87:I106)</f>
        <v>112.29999999999991</v>
      </c>
      <c r="F107" s="41"/>
      <c r="G107" s="42"/>
      <c r="H107" s="42"/>
      <c r="I107" s="42"/>
      <c r="J107" s="43">
        <f>SUM(J87:J106)</f>
        <v>8.3809999999999985</v>
      </c>
      <c r="K107" s="44">
        <v>0</v>
      </c>
      <c r="L107" s="44"/>
      <c r="M107" s="43">
        <f>SUM(M87:M106)</f>
        <v>8.3809999999999985</v>
      </c>
      <c r="N107" s="45">
        <v>0</v>
      </c>
      <c r="O107" s="46">
        <f>SUM(O87:O106)</f>
        <v>52.300000000000011</v>
      </c>
      <c r="P107" s="45">
        <f>O107-M107</f>
        <v>43.919000000000011</v>
      </c>
      <c r="Q107" s="54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s="55" customFormat="1" ht="15.75" x14ac:dyDescent="0.25">
      <c r="A108" s="54"/>
      <c r="B108" s="48" t="s">
        <v>56</v>
      </c>
      <c r="C108" s="40"/>
      <c r="D108" s="40"/>
      <c r="E108" s="42"/>
      <c r="F108" s="42"/>
      <c r="G108" s="42"/>
      <c r="H108" s="42"/>
      <c r="I108" s="42"/>
      <c r="J108" s="49"/>
      <c r="K108" s="44"/>
      <c r="L108" s="44"/>
      <c r="M108" s="60"/>
      <c r="N108" s="45"/>
      <c r="O108" s="64"/>
      <c r="P108" s="45"/>
      <c r="Q108" s="54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s="55" customFormat="1" ht="15.75" x14ac:dyDescent="0.25">
      <c r="A109" s="54"/>
      <c r="B109" s="48" t="s">
        <v>57</v>
      </c>
      <c r="C109" s="40"/>
      <c r="D109" s="40"/>
      <c r="E109" s="42"/>
      <c r="F109" s="42"/>
      <c r="G109" s="42"/>
      <c r="H109" s="42"/>
      <c r="I109" s="42"/>
      <c r="J109" s="49"/>
      <c r="K109" s="44"/>
      <c r="L109" s="44"/>
      <c r="M109" s="60"/>
      <c r="N109" s="60"/>
      <c r="O109" s="64"/>
      <c r="P109" s="45">
        <f>P107</f>
        <v>43.919000000000011</v>
      </c>
      <c r="Q109" s="54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s="55" customFormat="1" ht="12.75" x14ac:dyDescent="0.2">
      <c r="A110" s="65"/>
      <c r="B110" s="66"/>
      <c r="C110" s="67"/>
      <c r="D110" s="67"/>
      <c r="E110" s="65"/>
      <c r="F110" s="65"/>
      <c r="G110" s="65"/>
      <c r="H110" s="65"/>
      <c r="I110" s="65"/>
      <c r="J110" s="68"/>
      <c r="K110" s="69"/>
      <c r="L110" s="69"/>
      <c r="M110" s="70"/>
      <c r="N110" s="70"/>
      <c r="O110" s="71"/>
      <c r="P110" s="69"/>
      <c r="Q110" s="72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s="22" customFormat="1" ht="13.5" x14ac:dyDescent="0.25">
      <c r="A111" s="74" t="s">
        <v>131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5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s="22" customFormat="1" ht="12.75" x14ac:dyDescent="0.2">
      <c r="A112" s="77" t="s">
        <v>132</v>
      </c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5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s="22" customFormat="1" ht="12.75" x14ac:dyDescent="0.2">
      <c r="A113" s="78"/>
      <c r="B113" s="78"/>
      <c r="C113" s="79"/>
      <c r="D113" s="79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5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s="22" customFormat="1" ht="12.75" x14ac:dyDescent="0.2">
      <c r="A114" s="78"/>
      <c r="B114" s="78"/>
      <c r="C114" s="79"/>
      <c r="D114" s="79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5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s="22" customFormat="1" ht="12.75" x14ac:dyDescent="0.2">
      <c r="A115" s="80" t="s">
        <v>133</v>
      </c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75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s="22" customFormat="1" ht="12.75" x14ac:dyDescent="0.2">
      <c r="A116" s="81"/>
      <c r="C116" s="82"/>
      <c r="D116" s="82"/>
      <c r="J116" s="81"/>
      <c r="K116" s="83"/>
      <c r="M116" s="83"/>
      <c r="N116" s="83"/>
      <c r="P116" s="83"/>
      <c r="Q116" s="81"/>
    </row>
    <row r="117" spans="1:26" s="22" customFormat="1" ht="12.75" x14ac:dyDescent="0.2">
      <c r="A117" s="81"/>
      <c r="C117" s="82"/>
      <c r="D117" s="82"/>
      <c r="J117" s="81"/>
      <c r="K117" s="83"/>
      <c r="M117" s="83"/>
      <c r="N117" s="83"/>
      <c r="P117" s="83"/>
      <c r="Q117" s="81"/>
    </row>
    <row r="118" spans="1:26" s="22" customFormat="1" ht="12.75" x14ac:dyDescent="0.2">
      <c r="A118" s="81"/>
      <c r="C118" s="82"/>
      <c r="D118" s="82"/>
      <c r="J118" s="81"/>
      <c r="K118" s="83"/>
      <c r="M118" s="83"/>
      <c r="N118" s="83"/>
      <c r="P118" s="83"/>
      <c r="Q118" s="81"/>
    </row>
    <row r="119" spans="1:26" s="22" customFormat="1" ht="12.75" x14ac:dyDescent="0.2">
      <c r="A119" s="81"/>
      <c r="C119" s="82"/>
      <c r="D119" s="82"/>
      <c r="J119" s="81"/>
      <c r="K119" s="83"/>
      <c r="M119" s="83"/>
      <c r="N119" s="83"/>
      <c r="P119" s="83"/>
      <c r="Q119" s="81"/>
    </row>
    <row r="120" spans="1:26" s="22" customFormat="1" ht="12.75" x14ac:dyDescent="0.2">
      <c r="A120" s="81"/>
      <c r="C120" s="82"/>
      <c r="D120" s="82"/>
      <c r="J120" s="81"/>
      <c r="K120" s="83"/>
      <c r="M120" s="83"/>
      <c r="N120" s="83"/>
      <c r="P120" s="83"/>
      <c r="Q120" s="81"/>
    </row>
    <row r="121" spans="1:26" s="22" customFormat="1" ht="12.75" x14ac:dyDescent="0.2">
      <c r="A121" s="81"/>
      <c r="C121" s="82"/>
      <c r="D121" s="82"/>
      <c r="J121" s="81"/>
      <c r="K121" s="83"/>
      <c r="M121" s="83"/>
      <c r="N121" s="83"/>
      <c r="P121" s="83"/>
      <c r="Q121" s="81"/>
    </row>
  </sheetData>
  <mergeCells count="141">
    <mergeCell ref="A111:P111"/>
    <mergeCell ref="A112:P112"/>
    <mergeCell ref="A115:P115"/>
    <mergeCell ref="E107:I107"/>
    <mergeCell ref="K107:L107"/>
    <mergeCell ref="E108:I108"/>
    <mergeCell ref="K108:L108"/>
    <mergeCell ref="E109:I109"/>
    <mergeCell ref="K109:L109"/>
    <mergeCell ref="K101:L101"/>
    <mergeCell ref="K102:L102"/>
    <mergeCell ref="K103:L103"/>
    <mergeCell ref="K104:L104"/>
    <mergeCell ref="K105:L105"/>
    <mergeCell ref="K106:L106"/>
    <mergeCell ref="K95:L95"/>
    <mergeCell ref="K96:L96"/>
    <mergeCell ref="K97:L97"/>
    <mergeCell ref="K98:L98"/>
    <mergeCell ref="K99:L99"/>
    <mergeCell ref="K100:L100"/>
    <mergeCell ref="K89:L89"/>
    <mergeCell ref="K90:L90"/>
    <mergeCell ref="K91:L91"/>
    <mergeCell ref="K92:L92"/>
    <mergeCell ref="K93:L93"/>
    <mergeCell ref="K94:L94"/>
    <mergeCell ref="E84:I84"/>
    <mergeCell ref="K84:L84"/>
    <mergeCell ref="A85:Z85"/>
    <mergeCell ref="A86:Z86"/>
    <mergeCell ref="K87:L87"/>
    <mergeCell ref="K88:L88"/>
    <mergeCell ref="K80:P80"/>
    <mergeCell ref="K81:L81"/>
    <mergeCell ref="E82:I82"/>
    <mergeCell ref="K82:L82"/>
    <mergeCell ref="E83:I83"/>
    <mergeCell ref="K83:L83"/>
    <mergeCell ref="K74:L74"/>
    <mergeCell ref="K75:L75"/>
    <mergeCell ref="K76:L76"/>
    <mergeCell ref="K77:L77"/>
    <mergeCell ref="A78:Z78"/>
    <mergeCell ref="K79:P79"/>
    <mergeCell ref="K68:L68"/>
    <mergeCell ref="K69:L69"/>
    <mergeCell ref="K70:L70"/>
    <mergeCell ref="K71:L71"/>
    <mergeCell ref="K72:L72"/>
    <mergeCell ref="K73:L73"/>
    <mergeCell ref="K62:L62"/>
    <mergeCell ref="K63:L63"/>
    <mergeCell ref="K64:L64"/>
    <mergeCell ref="K65:L65"/>
    <mergeCell ref="K66:L66"/>
    <mergeCell ref="K67:L67"/>
    <mergeCell ref="E58:I58"/>
    <mergeCell ref="K58:L58"/>
    <mergeCell ref="E59:I59"/>
    <mergeCell ref="K59:L59"/>
    <mergeCell ref="A60:Z60"/>
    <mergeCell ref="A61:Z61"/>
    <mergeCell ref="K53:L53"/>
    <mergeCell ref="K54:L54"/>
    <mergeCell ref="A55:Z55"/>
    <mergeCell ref="K56:L56"/>
    <mergeCell ref="E57:I57"/>
    <mergeCell ref="K57:L57"/>
    <mergeCell ref="K47:L47"/>
    <mergeCell ref="K48:L48"/>
    <mergeCell ref="K49:L49"/>
    <mergeCell ref="K50:L50"/>
    <mergeCell ref="K51:L51"/>
    <mergeCell ref="K52:L52"/>
    <mergeCell ref="K41:L41"/>
    <mergeCell ref="K42:L42"/>
    <mergeCell ref="K43:L43"/>
    <mergeCell ref="K44:L44"/>
    <mergeCell ref="K45:L45"/>
    <mergeCell ref="K46:L46"/>
    <mergeCell ref="A35:Z35"/>
    <mergeCell ref="A36:Z36"/>
    <mergeCell ref="K37:L37"/>
    <mergeCell ref="K38:L38"/>
    <mergeCell ref="K39:L39"/>
    <mergeCell ref="K40:L40"/>
    <mergeCell ref="E32:I32"/>
    <mergeCell ref="K32:L32"/>
    <mergeCell ref="E33:I33"/>
    <mergeCell ref="K33:L33"/>
    <mergeCell ref="E34:I34"/>
    <mergeCell ref="K34:L34"/>
    <mergeCell ref="K26:L26"/>
    <mergeCell ref="K27:L27"/>
    <mergeCell ref="K28:L28"/>
    <mergeCell ref="K29:L29"/>
    <mergeCell ref="A30:Z30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A8:Z8"/>
    <mergeCell ref="A9:Z9"/>
    <mergeCell ref="K10:L10"/>
    <mergeCell ref="K11:L11"/>
    <mergeCell ref="K12:L12"/>
    <mergeCell ref="K13:L13"/>
    <mergeCell ref="T5:U5"/>
    <mergeCell ref="V5:V6"/>
    <mergeCell ref="W5:W6"/>
    <mergeCell ref="X5:X6"/>
    <mergeCell ref="Y5:Y6"/>
    <mergeCell ref="D7:I7"/>
    <mergeCell ref="K7:L7"/>
    <mergeCell ref="T7:U7"/>
    <mergeCell ref="M5:M6"/>
    <mergeCell ref="N5:N6"/>
    <mergeCell ref="O5:O6"/>
    <mergeCell ref="P5:P6"/>
    <mergeCell ref="R5:R6"/>
    <mergeCell ref="S5:S6"/>
    <mergeCell ref="A1:Z2"/>
    <mergeCell ref="A4:A6"/>
    <mergeCell ref="B4:B6"/>
    <mergeCell ref="C4:P4"/>
    <mergeCell ref="Q4:Q6"/>
    <mergeCell ref="R4:Y4"/>
    <mergeCell ref="Z4:Z6"/>
    <mergeCell ref="D5:I6"/>
    <mergeCell ref="J5:J6"/>
    <mergeCell ref="K5:L5"/>
  </mergeCells>
  <pageMargins left="0.39370078740157483" right="0.39370078740157483" top="0.59055118110236227" bottom="0.78740157480314965" header="0.51181102362204722" footer="0.51181102362204722"/>
  <pageSetup paperSize="9" scale="3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ЕМЭС</vt:lpstr>
      <vt:lpstr>ЕМЭС!Область_печати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Казбекова Айгерим</dc:creator>
  <cp:lastModifiedBy>Казбекова Айгерим</cp:lastModifiedBy>
  <dcterms:created xsi:type="dcterms:W3CDTF">2022-02-22T04:11:01Z</dcterms:created>
  <dcterms:modified xsi:type="dcterms:W3CDTF">2022-02-22T04:11:49Z</dcterms:modified>
</cp:coreProperties>
</file>