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otina\материалы по ту\Образцы ТУ\Отчёты разные\Загрузка ПС\Загрузка МАРТ 2022\"/>
    </mc:Choice>
  </mc:AlternateContent>
  <bookViews>
    <workbookView xWindow="0" yWindow="0" windowWidth="28800" windowHeight="12000"/>
  </bookViews>
  <sheets>
    <sheet name="ЕМЭС" sheetId="1" r:id="rId1"/>
  </sheets>
  <definedNames>
    <definedName name="_xlnm.Print_Area" localSheetId="0">ЕМЭС!$A$1:$Z$115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6" i="1" l="1"/>
  <c r="P106" i="1"/>
  <c r="M105" i="1"/>
  <c r="P105" i="1"/>
  <c r="M104" i="1"/>
  <c r="P104" i="1"/>
  <c r="M103" i="1"/>
  <c r="P103" i="1"/>
  <c r="M102" i="1"/>
  <c r="P102" i="1"/>
  <c r="M101" i="1"/>
  <c r="P101" i="1"/>
  <c r="M100" i="1"/>
  <c r="P100" i="1"/>
  <c r="M99" i="1"/>
  <c r="P99" i="1"/>
  <c r="M98" i="1"/>
  <c r="P98" i="1"/>
  <c r="M97" i="1"/>
  <c r="P97" i="1"/>
  <c r="M96" i="1"/>
  <c r="P96" i="1"/>
  <c r="M95" i="1"/>
  <c r="P95" i="1"/>
  <c r="M94" i="1"/>
  <c r="P94" i="1"/>
  <c r="M93" i="1"/>
  <c r="P93" i="1"/>
  <c r="M92" i="1"/>
  <c r="P92" i="1"/>
  <c r="M91" i="1"/>
  <c r="P91" i="1"/>
  <c r="M90" i="1"/>
  <c r="P90" i="1"/>
  <c r="M89" i="1"/>
  <c r="P89" i="1"/>
  <c r="M88" i="1"/>
  <c r="P88" i="1"/>
  <c r="M87" i="1"/>
  <c r="P87" i="1"/>
  <c r="O81" i="1"/>
  <c r="M81" i="1"/>
  <c r="P81" i="1"/>
  <c r="O77" i="1"/>
  <c r="M77" i="1"/>
  <c r="P77" i="1"/>
  <c r="O76" i="1"/>
  <c r="M76" i="1"/>
  <c r="P76" i="1"/>
  <c r="O75" i="1"/>
  <c r="M75" i="1"/>
  <c r="P75" i="1"/>
  <c r="O74" i="1"/>
  <c r="M74" i="1"/>
  <c r="P74" i="1"/>
  <c r="O73" i="1"/>
  <c r="M73" i="1"/>
  <c r="P73" i="1"/>
  <c r="O72" i="1"/>
  <c r="M72" i="1"/>
  <c r="P72" i="1"/>
  <c r="O71" i="1"/>
  <c r="M71" i="1"/>
  <c r="P71" i="1"/>
  <c r="O70" i="1"/>
  <c r="M70" i="1"/>
  <c r="P70" i="1"/>
  <c r="O69" i="1"/>
  <c r="M69" i="1"/>
  <c r="P69" i="1"/>
  <c r="O68" i="1"/>
  <c r="M68" i="1"/>
  <c r="P68" i="1"/>
  <c r="O67" i="1"/>
  <c r="M67" i="1"/>
  <c r="P67" i="1"/>
  <c r="O66" i="1"/>
  <c r="M66" i="1"/>
  <c r="P66" i="1"/>
  <c r="O65" i="1"/>
  <c r="M65" i="1"/>
  <c r="P65" i="1"/>
  <c r="O64" i="1"/>
  <c r="M64" i="1"/>
  <c r="P64" i="1"/>
  <c r="O63" i="1"/>
  <c r="M63" i="1"/>
  <c r="P63" i="1"/>
  <c r="O62" i="1"/>
  <c r="M62" i="1"/>
  <c r="P62" i="1"/>
  <c r="O56" i="1"/>
  <c r="M56" i="1"/>
  <c r="P56" i="1"/>
  <c r="O54" i="1"/>
  <c r="M54" i="1"/>
  <c r="P54" i="1"/>
  <c r="O53" i="1"/>
  <c r="M53" i="1"/>
  <c r="P53" i="1"/>
  <c r="O52" i="1"/>
  <c r="M52" i="1"/>
  <c r="P52" i="1"/>
  <c r="O51" i="1"/>
  <c r="M51" i="1"/>
  <c r="P51" i="1"/>
  <c r="O50" i="1"/>
  <c r="M50" i="1"/>
  <c r="P50" i="1"/>
  <c r="O49" i="1"/>
  <c r="M49" i="1"/>
  <c r="P49" i="1"/>
  <c r="O48" i="1"/>
  <c r="M48" i="1"/>
  <c r="P48" i="1"/>
  <c r="O47" i="1"/>
  <c r="M47" i="1"/>
  <c r="P47" i="1"/>
  <c r="O46" i="1"/>
  <c r="M46" i="1"/>
  <c r="P46" i="1"/>
  <c r="O45" i="1"/>
  <c r="M45" i="1"/>
  <c r="P45" i="1"/>
  <c r="O44" i="1"/>
  <c r="M44" i="1"/>
  <c r="P44" i="1"/>
  <c r="O43" i="1"/>
  <c r="M43" i="1"/>
  <c r="P43" i="1"/>
  <c r="O42" i="1"/>
  <c r="M42" i="1"/>
  <c r="P42" i="1"/>
  <c r="O41" i="1"/>
  <c r="M41" i="1"/>
  <c r="P41" i="1"/>
  <c r="O40" i="1"/>
  <c r="M40" i="1"/>
  <c r="P40" i="1"/>
  <c r="O39" i="1"/>
  <c r="M39" i="1"/>
  <c r="P39" i="1"/>
  <c r="O38" i="1"/>
  <c r="M38" i="1"/>
  <c r="P38" i="1"/>
  <c r="O37" i="1"/>
  <c r="M37" i="1"/>
  <c r="P37" i="1"/>
  <c r="O31" i="1"/>
  <c r="M31" i="1"/>
  <c r="P31" i="1"/>
  <c r="O29" i="1"/>
  <c r="M29" i="1"/>
  <c r="P29" i="1"/>
  <c r="O28" i="1"/>
  <c r="M28" i="1"/>
  <c r="P28" i="1"/>
  <c r="O27" i="1"/>
  <c r="M27" i="1"/>
  <c r="P27" i="1"/>
  <c r="O26" i="1"/>
  <c r="M26" i="1"/>
  <c r="P26" i="1"/>
  <c r="O25" i="1"/>
  <c r="M25" i="1"/>
  <c r="P25" i="1"/>
  <c r="O24" i="1"/>
  <c r="M24" i="1"/>
  <c r="P24" i="1"/>
  <c r="O23" i="1"/>
  <c r="M23" i="1"/>
  <c r="P23" i="1"/>
  <c r="O22" i="1"/>
  <c r="M22" i="1"/>
  <c r="P22" i="1"/>
  <c r="O21" i="1"/>
  <c r="M21" i="1"/>
  <c r="P21" i="1"/>
  <c r="O20" i="1"/>
  <c r="M20" i="1"/>
  <c r="P20" i="1"/>
  <c r="O19" i="1"/>
  <c r="M19" i="1"/>
  <c r="P19" i="1"/>
  <c r="O18" i="1"/>
  <c r="M18" i="1"/>
  <c r="P18" i="1"/>
  <c r="O17" i="1"/>
  <c r="M17" i="1"/>
  <c r="P17" i="1"/>
  <c r="O16" i="1"/>
  <c r="M16" i="1"/>
  <c r="P16" i="1"/>
  <c r="O15" i="1"/>
  <c r="M15" i="1"/>
  <c r="P15" i="1"/>
  <c r="O14" i="1"/>
  <c r="M14" i="1"/>
  <c r="P14" i="1"/>
  <c r="O13" i="1"/>
  <c r="M13" i="1"/>
  <c r="P13" i="1"/>
  <c r="O12" i="1"/>
  <c r="M12" i="1"/>
  <c r="P12" i="1"/>
  <c r="O11" i="1"/>
  <c r="M11" i="1"/>
  <c r="P11" i="1"/>
  <c r="O10" i="1"/>
  <c r="M10" i="1"/>
  <c r="P10" i="1"/>
  <c r="O107" i="1"/>
  <c r="M107" i="1"/>
  <c r="P107" i="1"/>
  <c r="P109" i="1"/>
  <c r="J107" i="1"/>
  <c r="E107" i="1"/>
  <c r="X106" i="1"/>
  <c r="S106" i="1"/>
  <c r="V106" i="1"/>
  <c r="Y106" i="1"/>
  <c r="X105" i="1"/>
  <c r="S105" i="1"/>
  <c r="V105" i="1"/>
  <c r="Y105" i="1"/>
  <c r="X104" i="1"/>
  <c r="S104" i="1"/>
  <c r="V104" i="1"/>
  <c r="Y104" i="1"/>
  <c r="X103" i="1"/>
  <c r="S103" i="1"/>
  <c r="V103" i="1"/>
  <c r="Y103" i="1"/>
  <c r="X102" i="1"/>
  <c r="S102" i="1"/>
  <c r="V102" i="1"/>
  <c r="Y102" i="1"/>
  <c r="X101" i="1"/>
  <c r="S101" i="1"/>
  <c r="V101" i="1"/>
  <c r="Y101" i="1"/>
  <c r="X100" i="1"/>
  <c r="S100" i="1"/>
  <c r="V100" i="1"/>
  <c r="Y100" i="1"/>
  <c r="X99" i="1"/>
  <c r="S99" i="1"/>
  <c r="V99" i="1"/>
  <c r="Y99" i="1"/>
  <c r="X98" i="1"/>
  <c r="S98" i="1"/>
  <c r="V98" i="1"/>
  <c r="Y98" i="1"/>
  <c r="X97" i="1"/>
  <c r="S97" i="1"/>
  <c r="V97" i="1"/>
  <c r="Y97" i="1"/>
  <c r="X96" i="1"/>
  <c r="S96" i="1"/>
  <c r="V96" i="1"/>
  <c r="Y96" i="1"/>
  <c r="X95" i="1"/>
  <c r="S95" i="1"/>
  <c r="V95" i="1"/>
  <c r="Y95" i="1"/>
  <c r="X94" i="1"/>
  <c r="S94" i="1"/>
  <c r="V94" i="1"/>
  <c r="Y94" i="1"/>
  <c r="X93" i="1"/>
  <c r="S93" i="1"/>
  <c r="V93" i="1"/>
  <c r="Y93" i="1"/>
  <c r="X92" i="1"/>
  <c r="S92" i="1"/>
  <c r="V92" i="1"/>
  <c r="Y92" i="1"/>
  <c r="X91" i="1"/>
  <c r="S91" i="1"/>
  <c r="V91" i="1"/>
  <c r="Y91" i="1"/>
  <c r="X90" i="1"/>
  <c r="S90" i="1"/>
  <c r="V90" i="1"/>
  <c r="Y90" i="1"/>
  <c r="X89" i="1"/>
  <c r="S89" i="1"/>
  <c r="V89" i="1"/>
  <c r="Y89" i="1"/>
  <c r="X88" i="1"/>
  <c r="S88" i="1"/>
  <c r="V88" i="1"/>
  <c r="Y88" i="1"/>
  <c r="X87" i="1"/>
  <c r="S87" i="1"/>
  <c r="V87" i="1"/>
  <c r="Y87" i="1"/>
  <c r="O82" i="1"/>
  <c r="M82" i="1"/>
  <c r="P82" i="1"/>
  <c r="P84" i="1"/>
  <c r="J82" i="1"/>
  <c r="E82" i="1"/>
  <c r="X81" i="1"/>
  <c r="S81" i="1"/>
  <c r="V81" i="1"/>
  <c r="Y81" i="1"/>
  <c r="S80" i="1"/>
  <c r="V80" i="1"/>
  <c r="S79" i="1"/>
  <c r="V79" i="1"/>
  <c r="X77" i="1"/>
  <c r="S77" i="1"/>
  <c r="V77" i="1"/>
  <c r="Y77" i="1"/>
  <c r="X76" i="1"/>
  <c r="S76" i="1"/>
  <c r="V76" i="1"/>
  <c r="Y76" i="1"/>
  <c r="X75" i="1"/>
  <c r="S75" i="1"/>
  <c r="V75" i="1"/>
  <c r="Y75" i="1"/>
  <c r="X74" i="1"/>
  <c r="S74" i="1"/>
  <c r="V74" i="1"/>
  <c r="Y74" i="1"/>
  <c r="X73" i="1"/>
  <c r="S73" i="1"/>
  <c r="V73" i="1"/>
  <c r="Y73" i="1"/>
  <c r="X72" i="1"/>
  <c r="S72" i="1"/>
  <c r="V72" i="1"/>
  <c r="Y72" i="1"/>
  <c r="X71" i="1"/>
  <c r="S71" i="1"/>
  <c r="V71" i="1"/>
  <c r="Y71" i="1"/>
  <c r="X70" i="1"/>
  <c r="S70" i="1"/>
  <c r="V70" i="1"/>
  <c r="Y70" i="1"/>
  <c r="X69" i="1"/>
  <c r="S69" i="1"/>
  <c r="V69" i="1"/>
  <c r="Y69" i="1"/>
  <c r="X68" i="1"/>
  <c r="S68" i="1"/>
  <c r="V68" i="1"/>
  <c r="Y68" i="1"/>
  <c r="X67" i="1"/>
  <c r="S67" i="1"/>
  <c r="V67" i="1"/>
  <c r="Y67" i="1"/>
  <c r="X66" i="1"/>
  <c r="S66" i="1"/>
  <c r="V66" i="1"/>
  <c r="Y66" i="1"/>
  <c r="X65" i="1"/>
  <c r="S65" i="1"/>
  <c r="V65" i="1"/>
  <c r="Y65" i="1"/>
  <c r="X64" i="1"/>
  <c r="S64" i="1"/>
  <c r="V64" i="1"/>
  <c r="Y64" i="1"/>
  <c r="X63" i="1"/>
  <c r="S63" i="1"/>
  <c r="V63" i="1"/>
  <c r="Y63" i="1"/>
  <c r="X62" i="1"/>
  <c r="S62" i="1"/>
  <c r="V62" i="1"/>
  <c r="Y62" i="1"/>
  <c r="O57" i="1"/>
  <c r="M57" i="1"/>
  <c r="P57" i="1"/>
  <c r="P59" i="1"/>
  <c r="J57" i="1"/>
  <c r="E57" i="1"/>
  <c r="X56" i="1"/>
  <c r="S56" i="1"/>
  <c r="V56" i="1"/>
  <c r="Y56" i="1"/>
  <c r="X54" i="1"/>
  <c r="S54" i="1"/>
  <c r="V54" i="1"/>
  <c r="Y54" i="1"/>
  <c r="X53" i="1"/>
  <c r="S53" i="1"/>
  <c r="V53" i="1"/>
  <c r="Y53" i="1"/>
  <c r="X52" i="1"/>
  <c r="S52" i="1"/>
  <c r="V52" i="1"/>
  <c r="Y52" i="1"/>
  <c r="X51" i="1"/>
  <c r="S51" i="1"/>
  <c r="V51" i="1"/>
  <c r="Y51" i="1"/>
  <c r="X50" i="1"/>
  <c r="S50" i="1"/>
  <c r="V50" i="1"/>
  <c r="Y50" i="1"/>
  <c r="X49" i="1"/>
  <c r="S49" i="1"/>
  <c r="V49" i="1"/>
  <c r="Y49" i="1"/>
  <c r="X48" i="1"/>
  <c r="S48" i="1"/>
  <c r="V48" i="1"/>
  <c r="Y48" i="1"/>
  <c r="X47" i="1"/>
  <c r="S47" i="1"/>
  <c r="V47" i="1"/>
  <c r="Y47" i="1"/>
  <c r="X46" i="1"/>
  <c r="S46" i="1"/>
  <c r="V46" i="1"/>
  <c r="Y46" i="1"/>
  <c r="X45" i="1"/>
  <c r="S45" i="1"/>
  <c r="V45" i="1"/>
  <c r="Y45" i="1"/>
  <c r="X44" i="1"/>
  <c r="S44" i="1"/>
  <c r="V44" i="1"/>
  <c r="Y44" i="1"/>
  <c r="X43" i="1"/>
  <c r="S43" i="1"/>
  <c r="V43" i="1"/>
  <c r="Y43" i="1"/>
  <c r="X42" i="1"/>
  <c r="S42" i="1"/>
  <c r="V42" i="1"/>
  <c r="Y42" i="1"/>
  <c r="X41" i="1"/>
  <c r="S41" i="1"/>
  <c r="V41" i="1"/>
  <c r="Y41" i="1"/>
  <c r="X40" i="1"/>
  <c r="S40" i="1"/>
  <c r="V40" i="1"/>
  <c r="Y40" i="1"/>
  <c r="X39" i="1"/>
  <c r="S39" i="1"/>
  <c r="V39" i="1"/>
  <c r="Y39" i="1"/>
  <c r="X38" i="1"/>
  <c r="S38" i="1"/>
  <c r="V38" i="1"/>
  <c r="Y38" i="1"/>
  <c r="X37" i="1"/>
  <c r="S37" i="1"/>
  <c r="V37" i="1"/>
  <c r="Y37" i="1"/>
  <c r="O32" i="1"/>
  <c r="M32" i="1"/>
  <c r="P32" i="1"/>
  <c r="P34" i="1"/>
  <c r="J32" i="1"/>
  <c r="E32" i="1"/>
  <c r="X31" i="1"/>
  <c r="S31" i="1"/>
  <c r="V31" i="1"/>
  <c r="Y31" i="1"/>
  <c r="X29" i="1"/>
  <c r="S29" i="1"/>
  <c r="V29" i="1"/>
  <c r="Y29" i="1"/>
  <c r="X28" i="1"/>
  <c r="S28" i="1"/>
  <c r="V28" i="1"/>
  <c r="Y28" i="1"/>
  <c r="X27" i="1"/>
  <c r="S27" i="1"/>
  <c r="V27" i="1"/>
  <c r="Y27" i="1"/>
  <c r="X26" i="1"/>
  <c r="S26" i="1"/>
  <c r="V26" i="1"/>
  <c r="Y26" i="1"/>
  <c r="X25" i="1"/>
  <c r="S25" i="1"/>
  <c r="V25" i="1"/>
  <c r="Y25" i="1"/>
  <c r="X24" i="1"/>
  <c r="S24" i="1"/>
  <c r="V24" i="1"/>
  <c r="Y24" i="1"/>
  <c r="X23" i="1"/>
  <c r="S23" i="1"/>
  <c r="V23" i="1"/>
  <c r="Y23" i="1"/>
  <c r="X22" i="1"/>
  <c r="S22" i="1"/>
  <c r="V22" i="1"/>
  <c r="Y22" i="1"/>
  <c r="X21" i="1"/>
  <c r="S21" i="1"/>
  <c r="V21" i="1"/>
  <c r="Y21" i="1"/>
  <c r="X20" i="1"/>
  <c r="S20" i="1"/>
  <c r="V20" i="1"/>
  <c r="Y20" i="1"/>
  <c r="X19" i="1"/>
  <c r="S19" i="1"/>
  <c r="V19" i="1"/>
  <c r="Y19" i="1"/>
  <c r="X18" i="1"/>
  <c r="S18" i="1"/>
  <c r="V18" i="1"/>
  <c r="Y18" i="1"/>
  <c r="X17" i="1"/>
  <c r="S17" i="1"/>
  <c r="V17" i="1"/>
  <c r="Y17" i="1"/>
  <c r="X16" i="1"/>
  <c r="S16" i="1"/>
  <c r="V16" i="1"/>
  <c r="Y16" i="1"/>
  <c r="X15" i="1"/>
  <c r="S15" i="1"/>
  <c r="V15" i="1"/>
  <c r="Y15" i="1"/>
  <c r="X14" i="1"/>
  <c r="S14" i="1"/>
  <c r="V14" i="1"/>
  <c r="Y14" i="1"/>
  <c r="X13" i="1"/>
  <c r="S13" i="1"/>
  <c r="V13" i="1"/>
  <c r="Y13" i="1"/>
  <c r="X12" i="1"/>
  <c r="S12" i="1"/>
  <c r="V12" i="1"/>
  <c r="Y12" i="1"/>
  <c r="X11" i="1"/>
  <c r="S11" i="1"/>
  <c r="V11" i="1"/>
  <c r="Y11" i="1"/>
  <c r="X10" i="1"/>
  <c r="S10" i="1"/>
  <c r="T10" i="1"/>
  <c r="V10" i="1"/>
  <c r="Y10" i="1"/>
  <c r="U10" i="1"/>
</calcChain>
</file>

<file path=xl/sharedStrings.xml><?xml version="1.0" encoding="utf-8"?>
<sst xmlns="http://schemas.openxmlformats.org/spreadsheetml/2006/main" count="530" uniqueCount="134">
  <si>
    <t>№</t>
  </si>
  <si>
    <t>Наименование объекта центра питания, класс напряжения</t>
  </si>
  <si>
    <t>Текущий дефицит</t>
  </si>
  <si>
    <t>Примечание</t>
  </si>
  <si>
    <t>Установленная
мощность трансформаторов Sуст. С указанием их количества, шт/МВА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</si>
  <si>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</si>
  <si>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</si>
  <si>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</si>
  <si>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</si>
  <si>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</si>
  <si>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</si>
  <si>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Установленная мощность по выданным ТУ на ТП, МВА</t>
  </si>
  <si>
    <t>Ожидаемая нагрузка ЦП,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</si>
  <si>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</si>
  <si>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</si>
  <si>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Допустимая нагрузка расчётная в режиме n-1, МВА</t>
  </si>
  <si>
    <t>Перспективный дефицит/ профицит установленной мощности, МВА</t>
  </si>
  <si>
    <t>МВА</t>
  </si>
  <si>
    <t>мин.</t>
  </si>
  <si>
    <t>Есильские РЭС</t>
  </si>
  <si>
    <t>Двух- и более трансфрматорные ПС</t>
  </si>
  <si>
    <t>ПС 110/35/10 Ейская</t>
  </si>
  <si>
    <t>2,5+1,6</t>
  </si>
  <si>
    <t>Т-1</t>
  </si>
  <si>
    <t>Т-2</t>
  </si>
  <si>
    <t>-</t>
  </si>
  <si>
    <t>ПС 110/35/10 Победа</t>
  </si>
  <si>
    <t>10+10</t>
  </si>
  <si>
    <t>ПС 110/10 Красивинская</t>
  </si>
  <si>
    <t>ПС 35/10 37 лет Октября</t>
  </si>
  <si>
    <t>4+1,6</t>
  </si>
  <si>
    <t>ПС 35/10 Бузулукская</t>
  </si>
  <si>
    <t>ПС 35/10 Дальняя</t>
  </si>
  <si>
    <t>ПС 35/10 Двуречная</t>
  </si>
  <si>
    <t>ПС 35/10 Есиль 2</t>
  </si>
  <si>
    <t>4,0+4,0</t>
  </si>
  <si>
    <t>ПС 35/10 Жаныспай</t>
  </si>
  <si>
    <t>ПС 35/10 Заречная</t>
  </si>
  <si>
    <t>ПС 35/10 Знамя Труда</t>
  </si>
  <si>
    <t>2,5+1</t>
  </si>
  <si>
    <t>ПС 35/10 Каракольская</t>
  </si>
  <si>
    <t>ПС 35/10 Комсомольская</t>
  </si>
  <si>
    <t>1,6+1,6</t>
  </si>
  <si>
    <t>ПС 35/10 Красн. Запорожец</t>
  </si>
  <si>
    <t>1,6+1</t>
  </si>
  <si>
    <t>ПС 35/10 Курская</t>
  </si>
  <si>
    <t>ПС 35/10 Любимовская</t>
  </si>
  <si>
    <t>ПС 35/10 Московская</t>
  </si>
  <si>
    <t>ПС 35/10 Свободная</t>
  </si>
  <si>
    <t>ПС 35/10 ТП-7</t>
  </si>
  <si>
    <t xml:space="preserve">ПС 35/6 ЦРП </t>
  </si>
  <si>
    <t>1,8+1,6</t>
  </si>
  <si>
    <t>Однотрансформаторные ПС</t>
  </si>
  <si>
    <t>ПС 35/10 Сурган</t>
  </si>
  <si>
    <t>Итого по РЭС</t>
  </si>
  <si>
    <t>дефицит</t>
  </si>
  <si>
    <t>профицит</t>
  </si>
  <si>
    <t>Жаркаинские РЭС</t>
  </si>
  <si>
    <t>ПС 110/35/10 Державинская</t>
  </si>
  <si>
    <t>25+25</t>
  </si>
  <si>
    <t>ПС 110/35/10 Пятигорская</t>
  </si>
  <si>
    <t>ПС 35/10 Братолюбовка</t>
  </si>
  <si>
    <t>ПС 35/10 Валиханова</t>
  </si>
  <si>
    <t>ПС 35/10 Донская</t>
  </si>
  <si>
    <t>ПС 35/10 Львовская</t>
  </si>
  <si>
    <t>ПС 35/10 Отрадная</t>
  </si>
  <si>
    <t>ПС 35/10 Пригородная</t>
  </si>
  <si>
    <t>2,5+2,5</t>
  </si>
  <si>
    <t>ПС 35/10 Тассуат</t>
  </si>
  <si>
    <t>ПС 35/10 Шолаксанды</t>
  </si>
  <si>
    <t>ПС 35/10 Южная</t>
  </si>
  <si>
    <t>ПС 35/10 Тасты-Талды</t>
  </si>
  <si>
    <t>10+2,5</t>
  </si>
  <si>
    <t>Т-3</t>
  </si>
  <si>
    <t>ПС 35/10 Баранкуль</t>
  </si>
  <si>
    <t>1+1</t>
  </si>
  <si>
    <t>ПС 35/10 Ростовская</t>
  </si>
  <si>
    <t>ПС 35/10 Нахимовская</t>
  </si>
  <si>
    <t>ПС 35/10 Лен.Комсомола</t>
  </si>
  <si>
    <t>ПС 35/10 Фурманова</t>
  </si>
  <si>
    <t>ПС 35/10 Карасусская</t>
  </si>
  <si>
    <t>ПС 35/10 Титова</t>
  </si>
  <si>
    <t>Жаксынские РЭС</t>
  </si>
  <si>
    <t>ПС 35/10 Кайракты</t>
  </si>
  <si>
    <t>ПС 35/10 Калининская</t>
  </si>
  <si>
    <t>ПС 35/10 Киевская</t>
  </si>
  <si>
    <t>ПС 35/10 Кировская</t>
  </si>
  <si>
    <t>ПС 35/10 Моховая</t>
  </si>
  <si>
    <t>ПС 35/10 Новокиенка</t>
  </si>
  <si>
    <t>ПС 35/10 Островская</t>
  </si>
  <si>
    <t>ПС 35/10 Подгорная</t>
  </si>
  <si>
    <t>ПС 35/10 Рентабельная</t>
  </si>
  <si>
    <t>ПС 35/10 Элеваторная</t>
  </si>
  <si>
    <t>4+4</t>
  </si>
  <si>
    <t>ПС 35/10 Ярославская</t>
  </si>
  <si>
    <t>ПС 35/10 Ишимская</t>
  </si>
  <si>
    <t>ПС Лозовая по 10 кВ</t>
  </si>
  <si>
    <t>ПС 35/10 Казгородок</t>
  </si>
  <si>
    <t>ПС 35/10 Кийма</t>
  </si>
  <si>
    <t>4+2,5</t>
  </si>
  <si>
    <t>ПС Новая по 10 кВ</t>
  </si>
  <si>
    <t>ПС 35/10 Ленина</t>
  </si>
  <si>
    <t>ПС 35/10 Жаксынская</t>
  </si>
  <si>
    <t>ПС 110/35/10 Лозовая</t>
  </si>
  <si>
    <t xml:space="preserve">Запитана по 10кВ </t>
  </si>
  <si>
    <t>ПС 110/35/10 Новая</t>
  </si>
  <si>
    <t>ПС 35/10 Алгабас</t>
  </si>
  <si>
    <t>Сандыктауские РЭС</t>
  </si>
  <si>
    <t>ПС 110/35/10 Балкашино</t>
  </si>
  <si>
    <t>ПС 110/35/10 Веселовская</t>
  </si>
  <si>
    <t>ПС 35/10 Гвардеец</t>
  </si>
  <si>
    <t>ПС 110/10 Новоникольская</t>
  </si>
  <si>
    <t>6,3+2,5</t>
  </si>
  <si>
    <t>ПС 35/10 Белгородка</t>
  </si>
  <si>
    <t>ПС 35/10 Поляна</t>
  </si>
  <si>
    <t>ПС 35/10 Владимировка</t>
  </si>
  <si>
    <t>ПС 35/10 Лесная</t>
  </si>
  <si>
    <t>ПС 35/10 Каменка</t>
  </si>
  <si>
    <t>2,5+1,8</t>
  </si>
  <si>
    <t>ПС 35/10 Бараккульская</t>
  </si>
  <si>
    <t>ПС 35/10 Спасская</t>
  </si>
  <si>
    <t>ПС 35/10 Дорогино</t>
  </si>
  <si>
    <t>ПС 35/10 Богородка</t>
  </si>
  <si>
    <t>ПС 35/10 Приозерная</t>
  </si>
  <si>
    <t>ПС 35/10 Сандыктау</t>
  </si>
  <si>
    <t>2,5+4</t>
  </si>
  <si>
    <t>ПС 35/10 Васильевка</t>
  </si>
  <si>
    <t>ПС 35/10 Победа</t>
  </si>
  <si>
    <t>ПС 35/10 Заводская</t>
  </si>
  <si>
    <t>ПС 35/10 Культура</t>
  </si>
  <si>
    <r>
      <t xml:space="preserve">Примечание: </t>
    </r>
    <r>
      <rPr>
        <sz val="10"/>
        <rFont val="Times New Roman"/>
        <family val="1"/>
        <charset val="204"/>
      </rPr>
      <t>На ПС с двумя трансформаторами, в зависимости от графика нагрузки, с учетом надежности питания потребителей и условий минимума</t>
    </r>
  </si>
  <si>
    <t xml:space="preserve">потерь электроэнергии, в работе могут находиться два или один силовой трансформатор. </t>
  </si>
  <si>
    <t>Начальник ОДС                                                                    А.Моисейкин</t>
  </si>
  <si>
    <t xml:space="preserve"> Загрузка силовых трансформаторов 
на ПС Есильских МЭС на 16 марта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</si>
</sst>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#,##0.000"/>
    <numFmt numFmtId="167" formatCode="#,##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/>
    <xf numFmtId="0" fontId="5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165" fontId="7" fillId="4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8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/>
    </xf>
    <xf numFmtId="0" fontId="5" fillId="4" borderId="1" xfId="0" applyFont="1" applyFill="1" applyBorder="1"/>
    <xf numFmtId="0" fontId="2" fillId="0" borderId="1" xfId="0" applyFont="1" applyBorder="1" applyAlignment="1">
      <alignment horizontal="center"/>
    </xf>
    <xf numFmtId="0" fontId="9" fillId="0" borderId="0" xfId="0" applyFont="1"/>
    <xf numFmtId="0" fontId="0" fillId="0" borderId="0" xfId="0" applyFont="1"/>
    <xf numFmtId="0" fontId="5" fillId="4" borderId="1" xfId="0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4" fillId="0" borderId="0" xfId="0" applyFont="1"/>
    <xf numFmtId="0" fontId="1" fillId="0" borderId="0" xfId="0" applyFont="1" applyFill="1"/>
    <xf numFmtId="0" fontId="15" fillId="0" borderId="0" xfId="0" applyFont="1"/>
    <xf numFmtId="0" fontId="4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8" fillId="0" borderId="1" xfId="0" applyFont="1" applyBorder="1"/>
    <xf numFmtId="165" fontId="6" fillId="4" borderId="1" xfId="0" applyNumberFormat="1" applyFont="1" applyFill="1" applyBorder="1" applyAlignment="1">
      <alignment horizontal="center"/>
    </xf>
    <xf numFmtId="0" fontId="11" fillId="0" borderId="0" xfId="0" applyFont="1"/>
    <xf numFmtId="0" fontId="13" fillId="0" borderId="0" xfId="0" applyFont="1"/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65" fontId="5" fillId="4" borderId="2" xfId="0" applyNumberFormat="1" applyFont="1" applyFill="1" applyBorder="1" applyAlignment="1">
      <alignment horizontal="center"/>
    </xf>
    <xf numFmtId="165" fontId="5" fillId="4" borderId="4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21"/>
  <sheetViews>
    <sheetView tabSelected="1" view="pageBreakPreview" zoomScaleNormal="85" zoomScaleSheetLayoutView="100" workbookViewId="0">
      <pane xSplit="9" ySplit="6" topLeftCell="S7" activePane="bottomRight" state="frozen"/>
      <selection pane="topRight" activeCell="J1" sqref="J1"/>
      <selection pane="bottomLeft" activeCell="A7" sqref="A7"/>
      <selection pane="bottomRight" activeCell="R112" sqref="R112"/>
    </sheetView>
  </sheetViews>
  <sheetFormatPr defaultRowHeight="15" x14ac:dyDescent="0.2"/>
  <cols>
    <col min="1" max="1" width="5" style="12" customWidth="1"/>
    <col min="2" max="2" width="30.7109375" style="1" customWidth="1"/>
    <col min="3" max="3" width="23.7109375" style="57" customWidth="1"/>
    <col min="4" max="4" width="5.28515625" style="57" customWidth="1"/>
    <col min="5" max="5" width="6.140625" style="1" customWidth="1"/>
    <col min="6" max="6" width="4.5703125" style="1" customWidth="1"/>
    <col min="7" max="7" width="6.140625" style="1" customWidth="1"/>
    <col min="8" max="8" width="4.85546875" style="1" customWidth="1"/>
    <col min="9" max="9" width="6.140625" style="1" customWidth="1"/>
    <col min="10" max="10" width="21.42578125" style="12" customWidth="1"/>
    <col min="11" max="11" width="10.7109375" style="58" customWidth="1"/>
    <col min="12" max="12" width="11.5703125" style="1" customWidth="1"/>
    <col min="13" max="13" width="22.28515625" style="58" customWidth="1"/>
    <col min="14" max="14" width="21.5703125" style="58" customWidth="1"/>
    <col min="15" max="15" width="15.28515625" style="1" customWidth="1"/>
    <col min="16" max="16" width="23" style="58" customWidth="1"/>
    <col min="17" max="17" width="15.28515625" style="12" customWidth="1"/>
    <col min="18" max="18" width="20.7109375" style="57" customWidth="1"/>
    <col min="19" max="19" width="15.85546875" style="1" customWidth="1"/>
    <col min="20" max="20" width="14.5703125" style="1" customWidth="1"/>
    <col min="21" max="21" width="14.28515625" style="1" customWidth="1"/>
    <col min="22" max="22" width="20.28515625" style="1" customWidth="1"/>
    <col min="23" max="23" width="19.42578125" style="1" customWidth="1"/>
    <col min="24" max="24" width="17.85546875" style="1" customWidth="1"/>
    <col min="25" max="25" width="18.42578125" style="1" customWidth="1"/>
    <col min="26" max="26" width="17.5703125" style="1" customWidth="1"/>
    <col min="27" max="16384" width="9.140625" style="1"/>
  </cols>
  <sheetData>
    <row r="1" spans="1:26" x14ac:dyDescent="0.2">
      <c r="A1" s="93" t="s">
        <v>133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23.25" customHeight="1" x14ac:dyDescent="0.2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15.75" x14ac:dyDescent="0.25">
      <c r="A3" s="2"/>
      <c r="B3" s="3"/>
      <c r="C3" s="4"/>
      <c r="D3" s="4"/>
      <c r="E3" s="3"/>
      <c r="F3" s="3"/>
      <c r="G3" s="3"/>
      <c r="H3" s="3"/>
      <c r="I3" s="3"/>
      <c r="J3" s="2"/>
      <c r="K3" s="5"/>
      <c r="L3" s="3"/>
      <c r="M3" s="5"/>
      <c r="N3" s="5"/>
      <c r="O3" s="3"/>
      <c r="P3" s="5"/>
      <c r="Q3" s="2"/>
      <c r="R3" s="4"/>
      <c r="S3" s="3"/>
      <c r="T3" s="3"/>
      <c r="U3" s="3"/>
      <c r="V3" s="3"/>
      <c r="W3" s="3"/>
      <c r="X3" s="3"/>
      <c r="Y3" s="3"/>
      <c r="Z3" s="3"/>
    </row>
    <row r="4" spans="1:26" ht="15" customHeight="1" x14ac:dyDescent="0.25">
      <c r="A4" s="89" t="s">
        <v>0</v>
      </c>
      <c r="B4" s="96" t="s">
        <v>1</v>
      </c>
      <c r="C4" s="97" t="s">
        <v>2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 t="s">
        <v>3</v>
      </c>
      <c r="R4" s="90"/>
      <c r="S4" s="90"/>
      <c r="T4" s="90"/>
      <c r="U4" s="90"/>
      <c r="V4" s="90"/>
      <c r="W4" s="90"/>
      <c r="X4" s="90"/>
      <c r="Y4" s="90"/>
      <c r="Z4" s="90" t="s">
        <v>3</v>
      </c>
    </row>
    <row r="5" spans="1:26" ht="88.5" customHeight="1" x14ac:dyDescent="0.2">
      <c r="A5" s="89"/>
      <c r="B5" s="96"/>
      <c r="C5" s="6" t="s">
        <v>4</v>
      </c>
      <c r="D5" s="96" t="s">
        <v>4</v>
      </c>
      <c r="E5" s="96"/>
      <c r="F5" s="96"/>
      <c r="G5" s="96"/>
      <c r="H5" s="96"/>
      <c r="I5" s="96"/>
      <c r="J5" s="91" t="s">
        <v>5</v>
      </c>
      <c r="K5" s="91" t="s">
        <v>6</v>
      </c>
      <c r="L5" s="91"/>
      <c r="M5" s="91" t="s">
        <v>7</v>
      </c>
      <c r="N5" s="91" t="s">
        <v>8</v>
      </c>
      <c r="O5" s="91" t="s">
        <v>9</v>
      </c>
      <c r="P5" s="91" t="s">
        <v>10</v>
      </c>
      <c r="Q5" s="98"/>
      <c r="R5" s="92" t="s">
        <v>11</v>
      </c>
      <c r="S5" s="90" t="s">
        <v>12</v>
      </c>
      <c r="T5" s="90" t="s">
        <v>13</v>
      </c>
      <c r="U5" s="90"/>
      <c r="V5" s="90" t="s">
        <v>14</v>
      </c>
      <c r="W5" s="90" t="s">
        <v>8</v>
      </c>
      <c r="X5" s="90" t="s">
        <v>15</v>
      </c>
      <c r="Y5" s="90" t="s">
        <v>16</v>
      </c>
      <c r="Z5" s="90"/>
    </row>
    <row r="6" spans="1:26" ht="33" customHeight="1" x14ac:dyDescent="0.2">
      <c r="A6" s="89"/>
      <c r="B6" s="96"/>
      <c r="C6" s="7"/>
      <c r="D6" s="96"/>
      <c r="E6" s="96"/>
      <c r="F6" s="96"/>
      <c r="G6" s="96"/>
      <c r="H6" s="96"/>
      <c r="I6" s="96"/>
      <c r="J6" s="91"/>
      <c r="K6" s="8" t="s">
        <v>17</v>
      </c>
      <c r="L6" s="8" t="s">
        <v>18</v>
      </c>
      <c r="M6" s="91"/>
      <c r="N6" s="91"/>
      <c r="O6" s="91"/>
      <c r="P6" s="91"/>
      <c r="Q6" s="98"/>
      <c r="R6" s="92"/>
      <c r="S6" s="90"/>
      <c r="T6" s="9" t="s">
        <v>17</v>
      </c>
      <c r="U6" s="9" t="s">
        <v>18</v>
      </c>
      <c r="V6" s="90"/>
      <c r="W6" s="90"/>
      <c r="X6" s="90"/>
      <c r="Y6" s="90"/>
      <c r="Z6" s="90"/>
    </row>
    <row r="7" spans="1:26" s="12" customFormat="1" ht="23.25" customHeight="1" x14ac:dyDescent="0.2">
      <c r="A7" s="10">
        <v>1</v>
      </c>
      <c r="B7" s="10">
        <v>2</v>
      </c>
      <c r="C7" s="10"/>
      <c r="D7" s="89">
        <v>3</v>
      </c>
      <c r="E7" s="89"/>
      <c r="F7" s="89"/>
      <c r="G7" s="89"/>
      <c r="H7" s="89"/>
      <c r="I7" s="89"/>
      <c r="J7" s="10">
        <v>4</v>
      </c>
      <c r="K7" s="89">
        <v>5</v>
      </c>
      <c r="L7" s="89"/>
      <c r="M7" s="10">
        <v>6</v>
      </c>
      <c r="N7" s="10">
        <v>7</v>
      </c>
      <c r="O7" s="10">
        <v>8</v>
      </c>
      <c r="P7" s="10">
        <v>9</v>
      </c>
      <c r="Q7" s="11">
        <v>10</v>
      </c>
      <c r="R7" s="59">
        <v>11</v>
      </c>
      <c r="S7" s="9">
        <v>12</v>
      </c>
      <c r="T7" s="90">
        <v>5</v>
      </c>
      <c r="U7" s="90"/>
      <c r="V7" s="9">
        <v>6</v>
      </c>
      <c r="W7" s="9">
        <v>7</v>
      </c>
      <c r="X7" s="9">
        <v>8</v>
      </c>
      <c r="Y7" s="9">
        <v>9</v>
      </c>
      <c r="Z7" s="9">
        <v>10</v>
      </c>
    </row>
    <row r="8" spans="1:26" s="13" customFormat="1" ht="18.75" customHeight="1" x14ac:dyDescent="0.25">
      <c r="A8" s="87" t="s">
        <v>19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</row>
    <row r="9" spans="1:26" s="13" customFormat="1" ht="15.75" x14ac:dyDescent="0.25">
      <c r="A9" s="88" t="s">
        <v>20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spans="1:26" s="13" customFormat="1" ht="15.75" x14ac:dyDescent="0.25">
      <c r="A10" s="36">
        <v>1</v>
      </c>
      <c r="B10" s="14" t="s">
        <v>21</v>
      </c>
      <c r="C10" s="15" t="s">
        <v>22</v>
      </c>
      <c r="D10" s="36" t="s">
        <v>23</v>
      </c>
      <c r="E10" s="16">
        <v>1.6</v>
      </c>
      <c r="F10" s="16" t="s">
        <v>24</v>
      </c>
      <c r="G10" s="16">
        <v>2.5</v>
      </c>
      <c r="H10" s="36" t="s">
        <v>25</v>
      </c>
      <c r="I10" s="36" t="s">
        <v>25</v>
      </c>
      <c r="J10" s="17">
        <v>4.8000000000000001E-2</v>
      </c>
      <c r="K10" s="72">
        <v>0</v>
      </c>
      <c r="L10" s="72"/>
      <c r="M10" s="17">
        <f>J10</f>
        <v>4.8000000000000001E-2</v>
      </c>
      <c r="N10" s="17">
        <v>0</v>
      </c>
      <c r="O10" s="16">
        <f>SUM(MIN(D10:I10))</f>
        <v>1.6</v>
      </c>
      <c r="P10" s="17">
        <f>O10-M10</f>
        <v>1.552</v>
      </c>
      <c r="Q10" s="18"/>
      <c r="R10" s="60">
        <v>0.02</v>
      </c>
      <c r="S10" s="19">
        <f>J10+R10</f>
        <v>6.8000000000000005E-2</v>
      </c>
      <c r="T10" s="19">
        <f>K10</f>
        <v>0</v>
      </c>
      <c r="U10" s="20">
        <f>L10</f>
        <v>0</v>
      </c>
      <c r="V10" s="19">
        <f>S10-T10</f>
        <v>6.8000000000000005E-2</v>
      </c>
      <c r="W10" s="19">
        <v>0</v>
      </c>
      <c r="X10" s="21">
        <f>O10</f>
        <v>1.6</v>
      </c>
      <c r="Y10" s="22">
        <f>X10-V10</f>
        <v>1.532</v>
      </c>
      <c r="Z10" s="22"/>
    </row>
    <row r="11" spans="1:26" s="13" customFormat="1" ht="15.75" x14ac:dyDescent="0.25">
      <c r="A11" s="36">
        <v>2</v>
      </c>
      <c r="B11" s="14" t="s">
        <v>26</v>
      </c>
      <c r="C11" s="15" t="s">
        <v>27</v>
      </c>
      <c r="D11" s="36" t="s">
        <v>23</v>
      </c>
      <c r="E11" s="16">
        <v>10</v>
      </c>
      <c r="F11" s="16" t="s">
        <v>24</v>
      </c>
      <c r="G11" s="16">
        <v>10</v>
      </c>
      <c r="H11" s="36" t="s">
        <v>25</v>
      </c>
      <c r="I11" s="36" t="s">
        <v>25</v>
      </c>
      <c r="J11" s="17">
        <v>1.6379999999999999</v>
      </c>
      <c r="K11" s="72">
        <v>0</v>
      </c>
      <c r="L11" s="72"/>
      <c r="M11" s="17">
        <f t="shared" ref="M11:M29" si="0">J11</f>
        <v>1.6379999999999999</v>
      </c>
      <c r="N11" s="17">
        <v>0</v>
      </c>
      <c r="O11" s="16">
        <f t="shared" ref="O11:O28" si="1">SUM(MIN(D11:I11))</f>
        <v>10</v>
      </c>
      <c r="P11" s="17">
        <f t="shared" ref="P11:P29" si="2">O11-M11</f>
        <v>8.3620000000000001</v>
      </c>
      <c r="Q11" s="36"/>
      <c r="R11" s="15">
        <v>0.52800000000000002</v>
      </c>
      <c r="S11" s="19">
        <f t="shared" ref="S11:S29" si="3">J11+R11</f>
        <v>2.1659999999999999</v>
      </c>
      <c r="T11" s="36"/>
      <c r="U11" s="36"/>
      <c r="V11" s="19">
        <f t="shared" ref="V11:V29" si="4">S11-T11</f>
        <v>2.1659999999999999</v>
      </c>
      <c r="W11" s="36"/>
      <c r="X11" s="21">
        <f t="shared" ref="X11:X29" si="5">O11</f>
        <v>10</v>
      </c>
      <c r="Y11" s="22">
        <f t="shared" ref="Y11:Y29" si="6">X11-V11</f>
        <v>7.8339999999999996</v>
      </c>
      <c r="Z11" s="36"/>
    </row>
    <row r="12" spans="1:26" s="13" customFormat="1" ht="15.75" x14ac:dyDescent="0.25">
      <c r="A12" s="36">
        <v>3</v>
      </c>
      <c r="B12" s="14" t="s">
        <v>28</v>
      </c>
      <c r="C12" s="15" t="s">
        <v>27</v>
      </c>
      <c r="D12" s="36" t="s">
        <v>23</v>
      </c>
      <c r="E12" s="16">
        <v>10</v>
      </c>
      <c r="F12" s="16" t="s">
        <v>24</v>
      </c>
      <c r="G12" s="16">
        <v>10</v>
      </c>
      <c r="H12" s="36" t="s">
        <v>25</v>
      </c>
      <c r="I12" s="36" t="s">
        <v>25</v>
      </c>
      <c r="J12" s="17">
        <v>1.72</v>
      </c>
      <c r="K12" s="72">
        <v>0</v>
      </c>
      <c r="L12" s="72"/>
      <c r="M12" s="17">
        <f t="shared" si="0"/>
        <v>1.72</v>
      </c>
      <c r="N12" s="17">
        <v>0</v>
      </c>
      <c r="O12" s="16">
        <f t="shared" si="1"/>
        <v>10</v>
      </c>
      <c r="P12" s="17">
        <f t="shared" si="2"/>
        <v>8.2799999999999994</v>
      </c>
      <c r="Q12" s="36"/>
      <c r="R12" s="15">
        <v>0.78400000000000003</v>
      </c>
      <c r="S12" s="19">
        <f t="shared" si="3"/>
        <v>2.504</v>
      </c>
      <c r="T12" s="36"/>
      <c r="U12" s="36"/>
      <c r="V12" s="19">
        <f t="shared" si="4"/>
        <v>2.504</v>
      </c>
      <c r="W12" s="36"/>
      <c r="X12" s="21">
        <f t="shared" si="5"/>
        <v>10</v>
      </c>
      <c r="Y12" s="22">
        <f t="shared" si="6"/>
        <v>7.4960000000000004</v>
      </c>
      <c r="Z12" s="36"/>
    </row>
    <row r="13" spans="1:26" s="13" customFormat="1" ht="15.75" x14ac:dyDescent="0.25">
      <c r="A13" s="36">
        <v>4</v>
      </c>
      <c r="B13" s="14" t="s">
        <v>29</v>
      </c>
      <c r="C13" s="15" t="s">
        <v>30</v>
      </c>
      <c r="D13" s="36" t="s">
        <v>23</v>
      </c>
      <c r="E13" s="16">
        <v>1.6</v>
      </c>
      <c r="F13" s="16" t="s">
        <v>24</v>
      </c>
      <c r="G13" s="16">
        <v>4</v>
      </c>
      <c r="H13" s="36" t="s">
        <v>25</v>
      </c>
      <c r="I13" s="36" t="s">
        <v>25</v>
      </c>
      <c r="J13" s="17">
        <v>0.13200000000000001</v>
      </c>
      <c r="K13" s="72">
        <v>0</v>
      </c>
      <c r="L13" s="72"/>
      <c r="M13" s="17">
        <f t="shared" si="0"/>
        <v>0.13200000000000001</v>
      </c>
      <c r="N13" s="17">
        <v>0</v>
      </c>
      <c r="O13" s="16">
        <f t="shared" si="1"/>
        <v>1.6</v>
      </c>
      <c r="P13" s="17">
        <f t="shared" si="2"/>
        <v>1.468</v>
      </c>
      <c r="Q13" s="36"/>
      <c r="R13" s="15">
        <v>0.25</v>
      </c>
      <c r="S13" s="19">
        <f t="shared" si="3"/>
        <v>0.38200000000000001</v>
      </c>
      <c r="T13" s="36"/>
      <c r="U13" s="36"/>
      <c r="V13" s="19">
        <f t="shared" si="4"/>
        <v>0.38200000000000001</v>
      </c>
      <c r="W13" s="36"/>
      <c r="X13" s="21">
        <f t="shared" si="5"/>
        <v>1.6</v>
      </c>
      <c r="Y13" s="22">
        <f t="shared" si="6"/>
        <v>1.218</v>
      </c>
      <c r="Z13" s="36"/>
    </row>
    <row r="14" spans="1:26" s="13" customFormat="1" ht="15.75" x14ac:dyDescent="0.25">
      <c r="A14" s="36">
        <v>5</v>
      </c>
      <c r="B14" s="14" t="s">
        <v>31</v>
      </c>
      <c r="C14" s="15" t="s">
        <v>22</v>
      </c>
      <c r="D14" s="36" t="s">
        <v>23</v>
      </c>
      <c r="E14" s="16">
        <v>1.6</v>
      </c>
      <c r="F14" s="16" t="s">
        <v>24</v>
      </c>
      <c r="G14" s="16">
        <v>2.5</v>
      </c>
      <c r="H14" s="36" t="s">
        <v>25</v>
      </c>
      <c r="I14" s="36" t="s">
        <v>25</v>
      </c>
      <c r="J14" s="17">
        <v>4.8000000000000001E-2</v>
      </c>
      <c r="K14" s="72">
        <v>0</v>
      </c>
      <c r="L14" s="72"/>
      <c r="M14" s="17">
        <f t="shared" si="0"/>
        <v>4.8000000000000001E-2</v>
      </c>
      <c r="N14" s="17">
        <v>0</v>
      </c>
      <c r="O14" s="16">
        <f t="shared" si="1"/>
        <v>1.6</v>
      </c>
      <c r="P14" s="17">
        <f t="shared" si="2"/>
        <v>1.552</v>
      </c>
      <c r="Q14" s="36"/>
      <c r="R14" s="15">
        <v>1.7999999999999999E-2</v>
      </c>
      <c r="S14" s="19">
        <f t="shared" si="3"/>
        <v>6.6000000000000003E-2</v>
      </c>
      <c r="T14" s="36"/>
      <c r="U14" s="36"/>
      <c r="V14" s="19">
        <f t="shared" si="4"/>
        <v>6.6000000000000003E-2</v>
      </c>
      <c r="W14" s="36"/>
      <c r="X14" s="21">
        <f t="shared" si="5"/>
        <v>1.6</v>
      </c>
      <c r="Y14" s="22">
        <f t="shared" si="6"/>
        <v>1.534</v>
      </c>
      <c r="Z14" s="36"/>
    </row>
    <row r="15" spans="1:26" s="13" customFormat="1" ht="15.75" x14ac:dyDescent="0.25">
      <c r="A15" s="36">
        <v>6</v>
      </c>
      <c r="B15" s="14" t="s">
        <v>32</v>
      </c>
      <c r="C15" s="15" t="s">
        <v>22</v>
      </c>
      <c r="D15" s="36" t="s">
        <v>23</v>
      </c>
      <c r="E15" s="16">
        <v>1.6</v>
      </c>
      <c r="F15" s="16" t="s">
        <v>24</v>
      </c>
      <c r="G15" s="16">
        <v>2.5</v>
      </c>
      <c r="H15" s="36" t="s">
        <v>25</v>
      </c>
      <c r="I15" s="36" t="s">
        <v>25</v>
      </c>
      <c r="J15" s="17">
        <v>9.6000000000000002E-2</v>
      </c>
      <c r="K15" s="72">
        <v>0</v>
      </c>
      <c r="L15" s="72"/>
      <c r="M15" s="17">
        <f t="shared" si="0"/>
        <v>9.6000000000000002E-2</v>
      </c>
      <c r="N15" s="17">
        <v>0</v>
      </c>
      <c r="O15" s="16">
        <f t="shared" si="1"/>
        <v>1.6</v>
      </c>
      <c r="P15" s="17">
        <f t="shared" si="2"/>
        <v>1.504</v>
      </c>
      <c r="Q15" s="36"/>
      <c r="R15" s="15">
        <v>0.74399999999999999</v>
      </c>
      <c r="S15" s="19">
        <f t="shared" si="3"/>
        <v>0.84</v>
      </c>
      <c r="T15" s="36"/>
      <c r="U15" s="36"/>
      <c r="V15" s="19">
        <f t="shared" si="4"/>
        <v>0.84</v>
      </c>
      <c r="W15" s="36"/>
      <c r="X15" s="21">
        <f t="shared" si="5"/>
        <v>1.6</v>
      </c>
      <c r="Y15" s="22">
        <f t="shared" si="6"/>
        <v>0.76000000000000012</v>
      </c>
      <c r="Z15" s="36"/>
    </row>
    <row r="16" spans="1:26" s="13" customFormat="1" ht="15.75" x14ac:dyDescent="0.25">
      <c r="A16" s="36">
        <v>7</v>
      </c>
      <c r="B16" s="14" t="s">
        <v>33</v>
      </c>
      <c r="C16" s="15" t="s">
        <v>22</v>
      </c>
      <c r="D16" s="36" t="s">
        <v>23</v>
      </c>
      <c r="E16" s="16">
        <v>2.5</v>
      </c>
      <c r="F16" s="16" t="s">
        <v>24</v>
      </c>
      <c r="G16" s="16">
        <v>1.6</v>
      </c>
      <c r="H16" s="36" t="s">
        <v>25</v>
      </c>
      <c r="I16" s="36" t="s">
        <v>25</v>
      </c>
      <c r="J16" s="17">
        <v>0.128</v>
      </c>
      <c r="K16" s="72">
        <v>0</v>
      </c>
      <c r="L16" s="72"/>
      <c r="M16" s="17">
        <f t="shared" si="0"/>
        <v>0.128</v>
      </c>
      <c r="N16" s="17">
        <v>0</v>
      </c>
      <c r="O16" s="16">
        <f t="shared" si="1"/>
        <v>1.6</v>
      </c>
      <c r="P16" s="17">
        <f t="shared" si="2"/>
        <v>1.472</v>
      </c>
      <c r="Q16" s="36"/>
      <c r="R16" s="15">
        <v>1.2E-2</v>
      </c>
      <c r="S16" s="19">
        <f t="shared" si="3"/>
        <v>0.14000000000000001</v>
      </c>
      <c r="T16" s="36"/>
      <c r="U16" s="36"/>
      <c r="V16" s="19">
        <f t="shared" si="4"/>
        <v>0.14000000000000001</v>
      </c>
      <c r="W16" s="36"/>
      <c r="X16" s="21">
        <f t="shared" si="5"/>
        <v>1.6</v>
      </c>
      <c r="Y16" s="22">
        <f t="shared" si="6"/>
        <v>1.46</v>
      </c>
      <c r="Z16" s="36"/>
    </row>
    <row r="17" spans="1:26" s="13" customFormat="1" ht="15.75" x14ac:dyDescent="0.25">
      <c r="A17" s="36">
        <v>8</v>
      </c>
      <c r="B17" s="14" t="s">
        <v>34</v>
      </c>
      <c r="C17" s="15" t="s">
        <v>35</v>
      </c>
      <c r="D17" s="36" t="s">
        <v>23</v>
      </c>
      <c r="E17" s="16">
        <v>4</v>
      </c>
      <c r="F17" s="16" t="s">
        <v>24</v>
      </c>
      <c r="G17" s="16">
        <v>4</v>
      </c>
      <c r="H17" s="36" t="s">
        <v>25</v>
      </c>
      <c r="I17" s="36" t="s">
        <v>25</v>
      </c>
      <c r="J17" s="17">
        <v>1.1519999999999999</v>
      </c>
      <c r="K17" s="72">
        <v>0</v>
      </c>
      <c r="L17" s="72"/>
      <c r="M17" s="17">
        <f t="shared" si="0"/>
        <v>1.1519999999999999</v>
      </c>
      <c r="N17" s="17">
        <v>0</v>
      </c>
      <c r="O17" s="16">
        <f t="shared" si="1"/>
        <v>4</v>
      </c>
      <c r="P17" s="17">
        <f t="shared" si="2"/>
        <v>2.8479999999999999</v>
      </c>
      <c r="Q17" s="36"/>
      <c r="R17" s="15">
        <v>2.645</v>
      </c>
      <c r="S17" s="19">
        <f t="shared" si="3"/>
        <v>3.7969999999999997</v>
      </c>
      <c r="T17" s="36"/>
      <c r="U17" s="36"/>
      <c r="V17" s="19">
        <f t="shared" si="4"/>
        <v>3.7969999999999997</v>
      </c>
      <c r="W17" s="36"/>
      <c r="X17" s="21">
        <f t="shared" si="5"/>
        <v>4</v>
      </c>
      <c r="Y17" s="22">
        <f t="shared" si="6"/>
        <v>0.20300000000000029</v>
      </c>
      <c r="Z17" s="36"/>
    </row>
    <row r="18" spans="1:26" s="13" customFormat="1" ht="15.75" x14ac:dyDescent="0.25">
      <c r="A18" s="36">
        <v>9</v>
      </c>
      <c r="B18" s="14" t="s">
        <v>36</v>
      </c>
      <c r="C18" s="15" t="s">
        <v>22</v>
      </c>
      <c r="D18" s="36" t="s">
        <v>23</v>
      </c>
      <c r="E18" s="16">
        <v>1.6</v>
      </c>
      <c r="F18" s="16" t="s">
        <v>24</v>
      </c>
      <c r="G18" s="16">
        <v>2.5</v>
      </c>
      <c r="H18" s="36" t="s">
        <v>25</v>
      </c>
      <c r="I18" s="36" t="s">
        <v>25</v>
      </c>
      <c r="J18" s="17">
        <v>0.104</v>
      </c>
      <c r="K18" s="72">
        <v>0</v>
      </c>
      <c r="L18" s="72"/>
      <c r="M18" s="17">
        <f t="shared" si="0"/>
        <v>0.104</v>
      </c>
      <c r="N18" s="17">
        <v>0</v>
      </c>
      <c r="O18" s="16">
        <f t="shared" si="1"/>
        <v>1.6</v>
      </c>
      <c r="P18" s="17">
        <f t="shared" si="2"/>
        <v>1.496</v>
      </c>
      <c r="Q18" s="36"/>
      <c r="R18" s="15">
        <v>0</v>
      </c>
      <c r="S18" s="19">
        <f t="shared" si="3"/>
        <v>0.104</v>
      </c>
      <c r="T18" s="36"/>
      <c r="U18" s="36"/>
      <c r="V18" s="19">
        <f t="shared" si="4"/>
        <v>0.104</v>
      </c>
      <c r="W18" s="36"/>
      <c r="X18" s="21">
        <f t="shared" si="5"/>
        <v>1.6</v>
      </c>
      <c r="Y18" s="22">
        <f t="shared" si="6"/>
        <v>1.496</v>
      </c>
      <c r="Z18" s="36"/>
    </row>
    <row r="19" spans="1:26" s="13" customFormat="1" ht="15.75" x14ac:dyDescent="0.25">
      <c r="A19" s="36">
        <v>10</v>
      </c>
      <c r="B19" s="14" t="s">
        <v>37</v>
      </c>
      <c r="C19" s="15" t="s">
        <v>22</v>
      </c>
      <c r="D19" s="36" t="s">
        <v>23</v>
      </c>
      <c r="E19" s="16">
        <v>2.5</v>
      </c>
      <c r="F19" s="16" t="s">
        <v>24</v>
      </c>
      <c r="G19" s="16">
        <v>1.6</v>
      </c>
      <c r="H19" s="36" t="s">
        <v>25</v>
      </c>
      <c r="I19" s="36" t="s">
        <v>25</v>
      </c>
      <c r="J19" s="17">
        <v>0.192</v>
      </c>
      <c r="K19" s="72">
        <v>0</v>
      </c>
      <c r="L19" s="72"/>
      <c r="M19" s="17">
        <f t="shared" si="0"/>
        <v>0.192</v>
      </c>
      <c r="N19" s="17">
        <v>0</v>
      </c>
      <c r="O19" s="16">
        <f t="shared" si="1"/>
        <v>1.6</v>
      </c>
      <c r="P19" s="17">
        <f t="shared" si="2"/>
        <v>1.4080000000000001</v>
      </c>
      <c r="Q19" s="36"/>
      <c r="R19" s="15">
        <v>0.315</v>
      </c>
      <c r="S19" s="19">
        <f t="shared" si="3"/>
        <v>0.50700000000000001</v>
      </c>
      <c r="T19" s="36"/>
      <c r="U19" s="36"/>
      <c r="V19" s="19">
        <f t="shared" si="4"/>
        <v>0.50700000000000001</v>
      </c>
      <c r="W19" s="36"/>
      <c r="X19" s="21">
        <f t="shared" si="5"/>
        <v>1.6</v>
      </c>
      <c r="Y19" s="22">
        <f t="shared" si="6"/>
        <v>1.093</v>
      </c>
      <c r="Z19" s="36"/>
    </row>
    <row r="20" spans="1:26" s="13" customFormat="1" ht="15.75" x14ac:dyDescent="0.25">
      <c r="A20" s="36">
        <v>11</v>
      </c>
      <c r="B20" s="14" t="s">
        <v>38</v>
      </c>
      <c r="C20" s="15" t="s">
        <v>39</v>
      </c>
      <c r="D20" s="36" t="s">
        <v>23</v>
      </c>
      <c r="E20" s="16">
        <v>1</v>
      </c>
      <c r="F20" s="16" t="s">
        <v>24</v>
      </c>
      <c r="G20" s="16">
        <v>2.5</v>
      </c>
      <c r="H20" s="36" t="s">
        <v>25</v>
      </c>
      <c r="I20" s="36" t="s">
        <v>25</v>
      </c>
      <c r="J20" s="17">
        <v>0.16400000000000001</v>
      </c>
      <c r="K20" s="72">
        <v>0</v>
      </c>
      <c r="L20" s="72"/>
      <c r="M20" s="17">
        <f t="shared" si="0"/>
        <v>0.16400000000000001</v>
      </c>
      <c r="N20" s="17">
        <v>0</v>
      </c>
      <c r="O20" s="16">
        <f t="shared" si="1"/>
        <v>1</v>
      </c>
      <c r="P20" s="17">
        <f t="shared" si="2"/>
        <v>0.83599999999999997</v>
      </c>
      <c r="Q20" s="36"/>
      <c r="R20" s="15">
        <v>0.152</v>
      </c>
      <c r="S20" s="19">
        <f t="shared" si="3"/>
        <v>0.316</v>
      </c>
      <c r="T20" s="36"/>
      <c r="U20" s="36"/>
      <c r="V20" s="19">
        <f t="shared" si="4"/>
        <v>0.316</v>
      </c>
      <c r="W20" s="36"/>
      <c r="X20" s="21">
        <f t="shared" si="5"/>
        <v>1</v>
      </c>
      <c r="Y20" s="22">
        <f t="shared" si="6"/>
        <v>0.68399999999999994</v>
      </c>
      <c r="Z20" s="36"/>
    </row>
    <row r="21" spans="1:26" s="13" customFormat="1" ht="15.75" x14ac:dyDescent="0.25">
      <c r="A21" s="36">
        <v>12</v>
      </c>
      <c r="B21" s="14" t="s">
        <v>40</v>
      </c>
      <c r="C21" s="15" t="s">
        <v>22</v>
      </c>
      <c r="D21" s="36" t="s">
        <v>23</v>
      </c>
      <c r="E21" s="16">
        <v>2.5</v>
      </c>
      <c r="F21" s="16" t="s">
        <v>24</v>
      </c>
      <c r="G21" s="16">
        <v>1.6</v>
      </c>
      <c r="H21" s="36" t="s">
        <v>25</v>
      </c>
      <c r="I21" s="36" t="s">
        <v>25</v>
      </c>
      <c r="J21" s="17">
        <v>4.8000000000000001E-2</v>
      </c>
      <c r="K21" s="72">
        <v>0</v>
      </c>
      <c r="L21" s="72"/>
      <c r="M21" s="17">
        <f t="shared" si="0"/>
        <v>4.8000000000000001E-2</v>
      </c>
      <c r="N21" s="17">
        <v>0</v>
      </c>
      <c r="O21" s="16">
        <f t="shared" si="1"/>
        <v>1.6</v>
      </c>
      <c r="P21" s="17">
        <f t="shared" si="2"/>
        <v>1.552</v>
      </c>
      <c r="Q21" s="36"/>
      <c r="R21" s="15">
        <v>2.7E-2</v>
      </c>
      <c r="S21" s="19">
        <f t="shared" si="3"/>
        <v>7.4999999999999997E-2</v>
      </c>
      <c r="T21" s="36"/>
      <c r="U21" s="36"/>
      <c r="V21" s="19">
        <f t="shared" si="4"/>
        <v>7.4999999999999997E-2</v>
      </c>
      <c r="W21" s="36"/>
      <c r="X21" s="21">
        <f t="shared" si="5"/>
        <v>1.6</v>
      </c>
      <c r="Y21" s="22">
        <f t="shared" si="6"/>
        <v>1.5250000000000001</v>
      </c>
      <c r="Z21" s="36"/>
    </row>
    <row r="22" spans="1:26" s="13" customFormat="1" ht="15.75" x14ac:dyDescent="0.25">
      <c r="A22" s="36">
        <v>13</v>
      </c>
      <c r="B22" s="14" t="s">
        <v>41</v>
      </c>
      <c r="C22" s="15" t="s">
        <v>42</v>
      </c>
      <c r="D22" s="36" t="s">
        <v>23</v>
      </c>
      <c r="E22" s="16">
        <v>1.6</v>
      </c>
      <c r="F22" s="16" t="s">
        <v>24</v>
      </c>
      <c r="G22" s="16">
        <v>1.6</v>
      </c>
      <c r="H22" s="36" t="s">
        <v>25</v>
      </c>
      <c r="I22" s="36" t="s">
        <v>25</v>
      </c>
      <c r="J22" s="17">
        <v>0.08</v>
      </c>
      <c r="K22" s="72">
        <v>0</v>
      </c>
      <c r="L22" s="72"/>
      <c r="M22" s="17">
        <f t="shared" si="0"/>
        <v>0.08</v>
      </c>
      <c r="N22" s="17">
        <v>0</v>
      </c>
      <c r="O22" s="16">
        <f t="shared" si="1"/>
        <v>1.6</v>
      </c>
      <c r="P22" s="17">
        <f t="shared" si="2"/>
        <v>1.52</v>
      </c>
      <c r="Q22" s="36"/>
      <c r="R22" s="15">
        <v>5.3999999999999999E-2</v>
      </c>
      <c r="S22" s="19">
        <f t="shared" si="3"/>
        <v>0.13400000000000001</v>
      </c>
      <c r="T22" s="36"/>
      <c r="U22" s="36"/>
      <c r="V22" s="19">
        <f t="shared" si="4"/>
        <v>0.13400000000000001</v>
      </c>
      <c r="W22" s="36"/>
      <c r="X22" s="21">
        <f t="shared" si="5"/>
        <v>1.6</v>
      </c>
      <c r="Y22" s="22">
        <f t="shared" si="6"/>
        <v>1.4660000000000002</v>
      </c>
      <c r="Z22" s="36"/>
    </row>
    <row r="23" spans="1:26" s="13" customFormat="1" ht="15.75" x14ac:dyDescent="0.25">
      <c r="A23" s="36">
        <v>14</v>
      </c>
      <c r="B23" s="14" t="s">
        <v>43</v>
      </c>
      <c r="C23" s="15" t="s">
        <v>44</v>
      </c>
      <c r="D23" s="36" t="s">
        <v>23</v>
      </c>
      <c r="E23" s="16">
        <v>1.6</v>
      </c>
      <c r="F23" s="16" t="s">
        <v>24</v>
      </c>
      <c r="G23" s="16">
        <v>1</v>
      </c>
      <c r="H23" s="36" t="s">
        <v>25</v>
      </c>
      <c r="I23" s="36" t="s">
        <v>25</v>
      </c>
      <c r="J23" s="17">
        <v>1.6E-2</v>
      </c>
      <c r="K23" s="72">
        <v>0</v>
      </c>
      <c r="L23" s="72"/>
      <c r="M23" s="17">
        <f t="shared" si="0"/>
        <v>1.6E-2</v>
      </c>
      <c r="N23" s="17">
        <v>0</v>
      </c>
      <c r="O23" s="16">
        <f t="shared" si="1"/>
        <v>1</v>
      </c>
      <c r="P23" s="17">
        <f t="shared" si="2"/>
        <v>0.98399999999999999</v>
      </c>
      <c r="Q23" s="36"/>
      <c r="R23" s="15">
        <v>0</v>
      </c>
      <c r="S23" s="19">
        <f t="shared" si="3"/>
        <v>1.6E-2</v>
      </c>
      <c r="T23" s="36"/>
      <c r="U23" s="36"/>
      <c r="V23" s="19">
        <f t="shared" si="4"/>
        <v>1.6E-2</v>
      </c>
      <c r="W23" s="36"/>
      <c r="X23" s="21">
        <f t="shared" si="5"/>
        <v>1</v>
      </c>
      <c r="Y23" s="22">
        <f t="shared" si="6"/>
        <v>0.98399999999999999</v>
      </c>
      <c r="Z23" s="36"/>
    </row>
    <row r="24" spans="1:26" s="13" customFormat="1" ht="15.75" x14ac:dyDescent="0.25">
      <c r="A24" s="36">
        <v>15</v>
      </c>
      <c r="B24" s="14" t="s">
        <v>45</v>
      </c>
      <c r="C24" s="15" t="s">
        <v>22</v>
      </c>
      <c r="D24" s="36" t="s">
        <v>23</v>
      </c>
      <c r="E24" s="16">
        <v>2.5</v>
      </c>
      <c r="F24" s="16" t="s">
        <v>24</v>
      </c>
      <c r="G24" s="16">
        <v>1.6</v>
      </c>
      <c r="H24" s="36" t="s">
        <v>25</v>
      </c>
      <c r="I24" s="36" t="s">
        <v>25</v>
      </c>
      <c r="J24" s="17">
        <v>9.6000000000000002E-2</v>
      </c>
      <c r="K24" s="72">
        <v>0</v>
      </c>
      <c r="L24" s="72"/>
      <c r="M24" s="17">
        <f t="shared" si="0"/>
        <v>9.6000000000000002E-2</v>
      </c>
      <c r="N24" s="17">
        <v>0</v>
      </c>
      <c r="O24" s="16">
        <f t="shared" si="1"/>
        <v>1.6</v>
      </c>
      <c r="P24" s="17">
        <f t="shared" si="2"/>
        <v>1.504</v>
      </c>
      <c r="Q24" s="36"/>
      <c r="R24" s="15">
        <v>7.1999999999999995E-2</v>
      </c>
      <c r="S24" s="19">
        <f t="shared" si="3"/>
        <v>0.16799999999999998</v>
      </c>
      <c r="T24" s="36"/>
      <c r="U24" s="36"/>
      <c r="V24" s="19">
        <f t="shared" si="4"/>
        <v>0.16799999999999998</v>
      </c>
      <c r="W24" s="36"/>
      <c r="X24" s="21">
        <f t="shared" si="5"/>
        <v>1.6</v>
      </c>
      <c r="Y24" s="22">
        <f t="shared" si="6"/>
        <v>1.4320000000000002</v>
      </c>
      <c r="Z24" s="36"/>
    </row>
    <row r="25" spans="1:26" s="13" customFormat="1" ht="15.75" x14ac:dyDescent="0.25">
      <c r="A25" s="36">
        <v>16</v>
      </c>
      <c r="B25" s="14" t="s">
        <v>46</v>
      </c>
      <c r="C25" s="15" t="s">
        <v>44</v>
      </c>
      <c r="D25" s="36" t="s">
        <v>23</v>
      </c>
      <c r="E25" s="16">
        <v>1.6</v>
      </c>
      <c r="F25" s="16" t="s">
        <v>24</v>
      </c>
      <c r="G25" s="16">
        <v>1</v>
      </c>
      <c r="H25" s="36" t="s">
        <v>25</v>
      </c>
      <c r="I25" s="36" t="s">
        <v>25</v>
      </c>
      <c r="J25" s="17">
        <v>0.08</v>
      </c>
      <c r="K25" s="72">
        <v>0</v>
      </c>
      <c r="L25" s="72"/>
      <c r="M25" s="17">
        <f t="shared" si="0"/>
        <v>0.08</v>
      </c>
      <c r="N25" s="17">
        <v>0</v>
      </c>
      <c r="O25" s="16">
        <f t="shared" si="1"/>
        <v>1</v>
      </c>
      <c r="P25" s="17">
        <f t="shared" si="2"/>
        <v>0.92</v>
      </c>
      <c r="Q25" s="36"/>
      <c r="R25" s="15">
        <v>3.5000000000000003E-2</v>
      </c>
      <c r="S25" s="19">
        <f t="shared" si="3"/>
        <v>0.115</v>
      </c>
      <c r="T25" s="36"/>
      <c r="U25" s="36"/>
      <c r="V25" s="19">
        <f t="shared" si="4"/>
        <v>0.115</v>
      </c>
      <c r="W25" s="36"/>
      <c r="X25" s="21">
        <f t="shared" si="5"/>
        <v>1</v>
      </c>
      <c r="Y25" s="22">
        <f t="shared" si="6"/>
        <v>0.88500000000000001</v>
      </c>
      <c r="Z25" s="36"/>
    </row>
    <row r="26" spans="1:26" s="13" customFormat="1" ht="15.75" x14ac:dyDescent="0.25">
      <c r="A26" s="36">
        <v>17</v>
      </c>
      <c r="B26" s="14" t="s">
        <v>47</v>
      </c>
      <c r="C26" s="15" t="s">
        <v>22</v>
      </c>
      <c r="D26" s="36" t="s">
        <v>23</v>
      </c>
      <c r="E26" s="16">
        <v>2.5</v>
      </c>
      <c r="F26" s="16" t="s">
        <v>24</v>
      </c>
      <c r="G26" s="16">
        <v>1.6</v>
      </c>
      <c r="H26" s="36" t="s">
        <v>25</v>
      </c>
      <c r="I26" s="36" t="s">
        <v>25</v>
      </c>
      <c r="J26" s="17">
        <v>0.08</v>
      </c>
      <c r="K26" s="72">
        <v>0</v>
      </c>
      <c r="L26" s="72"/>
      <c r="M26" s="17">
        <f t="shared" si="0"/>
        <v>0.08</v>
      </c>
      <c r="N26" s="17">
        <v>0</v>
      </c>
      <c r="O26" s="16">
        <f t="shared" si="1"/>
        <v>1.6</v>
      </c>
      <c r="P26" s="17">
        <f t="shared" si="2"/>
        <v>1.52</v>
      </c>
      <c r="Q26" s="36"/>
      <c r="R26" s="15">
        <v>4.4999999999999998E-2</v>
      </c>
      <c r="S26" s="19">
        <f t="shared" si="3"/>
        <v>0.125</v>
      </c>
      <c r="T26" s="36"/>
      <c r="U26" s="36"/>
      <c r="V26" s="19">
        <f t="shared" si="4"/>
        <v>0.125</v>
      </c>
      <c r="W26" s="36"/>
      <c r="X26" s="21">
        <f t="shared" si="5"/>
        <v>1.6</v>
      </c>
      <c r="Y26" s="22">
        <f t="shared" si="6"/>
        <v>1.4750000000000001</v>
      </c>
      <c r="Z26" s="36"/>
    </row>
    <row r="27" spans="1:26" s="13" customFormat="1" ht="15.75" x14ac:dyDescent="0.25">
      <c r="A27" s="36">
        <v>18</v>
      </c>
      <c r="B27" s="14" t="s">
        <v>48</v>
      </c>
      <c r="C27" s="15" t="s">
        <v>22</v>
      </c>
      <c r="D27" s="36" t="s">
        <v>23</v>
      </c>
      <c r="E27" s="16">
        <v>2.5</v>
      </c>
      <c r="F27" s="16" t="s">
        <v>24</v>
      </c>
      <c r="G27" s="16">
        <v>1.6</v>
      </c>
      <c r="H27" s="36" t="s">
        <v>25</v>
      </c>
      <c r="I27" s="36" t="s">
        <v>25</v>
      </c>
      <c r="J27" s="17">
        <v>9.6000000000000002E-2</v>
      </c>
      <c r="K27" s="72">
        <v>0</v>
      </c>
      <c r="L27" s="72"/>
      <c r="M27" s="17">
        <f t="shared" si="0"/>
        <v>9.6000000000000002E-2</v>
      </c>
      <c r="N27" s="17">
        <v>0</v>
      </c>
      <c r="O27" s="16">
        <f t="shared" si="1"/>
        <v>1.6</v>
      </c>
      <c r="P27" s="17">
        <f t="shared" si="2"/>
        <v>1.504</v>
      </c>
      <c r="Q27" s="36"/>
      <c r="R27" s="15">
        <v>0.158</v>
      </c>
      <c r="S27" s="19">
        <f t="shared" si="3"/>
        <v>0.254</v>
      </c>
      <c r="T27" s="36"/>
      <c r="U27" s="36"/>
      <c r="V27" s="19">
        <f t="shared" si="4"/>
        <v>0.254</v>
      </c>
      <c r="W27" s="36"/>
      <c r="X27" s="21">
        <f t="shared" si="5"/>
        <v>1.6</v>
      </c>
      <c r="Y27" s="22">
        <f t="shared" si="6"/>
        <v>1.3460000000000001</v>
      </c>
      <c r="Z27" s="36"/>
    </row>
    <row r="28" spans="1:26" s="13" customFormat="1" ht="15.75" x14ac:dyDescent="0.25">
      <c r="A28" s="36">
        <v>19</v>
      </c>
      <c r="B28" s="14" t="s">
        <v>49</v>
      </c>
      <c r="C28" s="15" t="s">
        <v>39</v>
      </c>
      <c r="D28" s="36" t="s">
        <v>23</v>
      </c>
      <c r="E28" s="16">
        <v>2.5</v>
      </c>
      <c r="F28" s="16" t="s">
        <v>24</v>
      </c>
      <c r="G28" s="16">
        <v>1</v>
      </c>
      <c r="H28" s="36" t="s">
        <v>25</v>
      </c>
      <c r="I28" s="36" t="s">
        <v>25</v>
      </c>
      <c r="J28" s="17">
        <v>5.6000000000000001E-2</v>
      </c>
      <c r="K28" s="72">
        <v>0</v>
      </c>
      <c r="L28" s="72"/>
      <c r="M28" s="17">
        <f t="shared" si="0"/>
        <v>5.6000000000000001E-2</v>
      </c>
      <c r="N28" s="17">
        <v>0</v>
      </c>
      <c r="O28" s="16">
        <f t="shared" si="1"/>
        <v>1</v>
      </c>
      <c r="P28" s="17">
        <f t="shared" si="2"/>
        <v>0.94399999999999995</v>
      </c>
      <c r="Q28" s="36"/>
      <c r="R28" s="15">
        <v>1E-3</v>
      </c>
      <c r="S28" s="19">
        <f t="shared" si="3"/>
        <v>5.7000000000000002E-2</v>
      </c>
      <c r="T28" s="36"/>
      <c r="U28" s="36"/>
      <c r="V28" s="19">
        <f t="shared" si="4"/>
        <v>5.7000000000000002E-2</v>
      </c>
      <c r="W28" s="36"/>
      <c r="X28" s="21">
        <f t="shared" si="5"/>
        <v>1</v>
      </c>
      <c r="Y28" s="22">
        <f t="shared" si="6"/>
        <v>0.94299999999999995</v>
      </c>
      <c r="Z28" s="36"/>
    </row>
    <row r="29" spans="1:26" s="13" customFormat="1" ht="15.75" x14ac:dyDescent="0.25">
      <c r="A29" s="36">
        <v>20</v>
      </c>
      <c r="B29" s="14" t="s">
        <v>50</v>
      </c>
      <c r="C29" s="15" t="s">
        <v>51</v>
      </c>
      <c r="D29" s="36" t="s">
        <v>23</v>
      </c>
      <c r="E29" s="16">
        <v>1.6</v>
      </c>
      <c r="F29" s="16" t="s">
        <v>24</v>
      </c>
      <c r="G29" s="16">
        <v>1.8</v>
      </c>
      <c r="H29" s="36" t="s">
        <v>25</v>
      </c>
      <c r="I29" s="36" t="s">
        <v>25</v>
      </c>
      <c r="J29" s="17">
        <v>0.1</v>
      </c>
      <c r="K29" s="72">
        <v>0</v>
      </c>
      <c r="L29" s="72"/>
      <c r="M29" s="17">
        <f t="shared" si="0"/>
        <v>0.1</v>
      </c>
      <c r="N29" s="17">
        <v>0</v>
      </c>
      <c r="O29" s="16">
        <f>SUM(MIN(D29:I29))</f>
        <v>1.6</v>
      </c>
      <c r="P29" s="17">
        <f t="shared" si="2"/>
        <v>1.5</v>
      </c>
      <c r="Q29" s="36"/>
      <c r="R29" s="15">
        <v>4.7E-2</v>
      </c>
      <c r="S29" s="19">
        <f t="shared" si="3"/>
        <v>0.14700000000000002</v>
      </c>
      <c r="T29" s="36"/>
      <c r="U29" s="36"/>
      <c r="V29" s="19">
        <f t="shared" si="4"/>
        <v>0.14700000000000002</v>
      </c>
      <c r="W29" s="36"/>
      <c r="X29" s="21">
        <f t="shared" si="5"/>
        <v>1.6</v>
      </c>
      <c r="Y29" s="22">
        <f t="shared" si="6"/>
        <v>1.4530000000000001</v>
      </c>
      <c r="Z29" s="36"/>
    </row>
    <row r="30" spans="1:26" s="13" customFormat="1" ht="15.75" x14ac:dyDescent="0.2">
      <c r="A30" s="84" t="s">
        <v>52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6"/>
    </row>
    <row r="31" spans="1:26" s="13" customFormat="1" ht="15.75" x14ac:dyDescent="0.25">
      <c r="A31" s="36">
        <v>1</v>
      </c>
      <c r="B31" s="14" t="s">
        <v>53</v>
      </c>
      <c r="C31" s="15">
        <v>2.5</v>
      </c>
      <c r="D31" s="36" t="s">
        <v>23</v>
      </c>
      <c r="E31" s="36">
        <v>2.5</v>
      </c>
      <c r="F31" s="36" t="s">
        <v>25</v>
      </c>
      <c r="G31" s="36" t="s">
        <v>25</v>
      </c>
      <c r="H31" s="36" t="s">
        <v>25</v>
      </c>
      <c r="I31" s="36" t="s">
        <v>25</v>
      </c>
      <c r="J31" s="17">
        <v>3.2000000000000001E-2</v>
      </c>
      <c r="K31" s="72">
        <v>0</v>
      </c>
      <c r="L31" s="72"/>
      <c r="M31" s="17">
        <f t="shared" ref="M31" si="7">J31</f>
        <v>3.2000000000000001E-2</v>
      </c>
      <c r="N31" s="17">
        <v>0</v>
      </c>
      <c r="O31" s="16">
        <f>SUM(MIN(D31:I31))</f>
        <v>2.5</v>
      </c>
      <c r="P31" s="17">
        <f>O31-M31</f>
        <v>2.468</v>
      </c>
      <c r="Q31" s="36"/>
      <c r="R31" s="15">
        <v>2.7E-2</v>
      </c>
      <c r="S31" s="17">
        <f>J31+R31</f>
        <v>5.8999999999999997E-2</v>
      </c>
      <c r="T31" s="36"/>
      <c r="U31" s="36"/>
      <c r="V31" s="17">
        <f>S31-T31</f>
        <v>5.8999999999999997E-2</v>
      </c>
      <c r="W31" s="36"/>
      <c r="X31" s="16">
        <f>O31</f>
        <v>2.5</v>
      </c>
      <c r="Y31" s="17">
        <f>X31-V31</f>
        <v>2.4409999999999998</v>
      </c>
      <c r="Z31" s="36"/>
    </row>
    <row r="32" spans="1:26" s="13" customFormat="1" ht="15.75" x14ac:dyDescent="0.25">
      <c r="A32" s="23"/>
      <c r="B32" s="24" t="s">
        <v>54</v>
      </c>
      <c r="C32" s="25">
        <v>120.5</v>
      </c>
      <c r="D32" s="25"/>
      <c r="E32" s="69">
        <f>SUM(E10:I29)+E31</f>
        <v>115.89999999999993</v>
      </c>
      <c r="F32" s="69"/>
      <c r="G32" s="70"/>
      <c r="H32" s="70"/>
      <c r="I32" s="70"/>
      <c r="J32" s="26">
        <f>SUM(J10:J29)+J31</f>
        <v>6.1059999999999999</v>
      </c>
      <c r="K32" s="71">
        <v>0</v>
      </c>
      <c r="L32" s="71"/>
      <c r="M32" s="26">
        <f>SUM(M10:M29)+M31</f>
        <v>6.1059999999999999</v>
      </c>
      <c r="N32" s="27">
        <v>0</v>
      </c>
      <c r="O32" s="28">
        <f>SUM(O10:O29)+O31</f>
        <v>51.300000000000018</v>
      </c>
      <c r="P32" s="27">
        <f>O32-M32</f>
        <v>45.194000000000017</v>
      </c>
      <c r="Q32" s="23"/>
      <c r="R32" s="61"/>
      <c r="S32" s="29"/>
      <c r="T32" s="29"/>
      <c r="U32" s="29"/>
      <c r="V32" s="29"/>
      <c r="W32" s="29"/>
      <c r="X32" s="29"/>
      <c r="Y32" s="29"/>
      <c r="Z32" s="29"/>
    </row>
    <row r="33" spans="1:26" s="13" customFormat="1" ht="15.75" x14ac:dyDescent="0.25">
      <c r="A33" s="23"/>
      <c r="B33" s="30" t="s">
        <v>55</v>
      </c>
      <c r="C33" s="25"/>
      <c r="D33" s="25"/>
      <c r="E33" s="70"/>
      <c r="F33" s="70"/>
      <c r="G33" s="70"/>
      <c r="H33" s="70"/>
      <c r="I33" s="70"/>
      <c r="J33" s="31"/>
      <c r="K33" s="71"/>
      <c r="L33" s="71"/>
      <c r="M33" s="31"/>
      <c r="N33" s="27"/>
      <c r="O33" s="27"/>
      <c r="P33" s="27"/>
      <c r="Q33" s="23"/>
      <c r="R33" s="61"/>
      <c r="S33" s="29"/>
      <c r="T33" s="29"/>
      <c r="U33" s="29"/>
      <c r="V33" s="29"/>
      <c r="W33" s="29"/>
      <c r="X33" s="29"/>
      <c r="Y33" s="29"/>
      <c r="Z33" s="29"/>
    </row>
    <row r="34" spans="1:26" s="13" customFormat="1" ht="15.75" x14ac:dyDescent="0.25">
      <c r="A34" s="23"/>
      <c r="B34" s="30" t="s">
        <v>56</v>
      </c>
      <c r="C34" s="25"/>
      <c r="D34" s="25"/>
      <c r="E34" s="70"/>
      <c r="F34" s="70"/>
      <c r="G34" s="70"/>
      <c r="H34" s="70"/>
      <c r="I34" s="70"/>
      <c r="J34" s="31"/>
      <c r="K34" s="71"/>
      <c r="L34" s="71"/>
      <c r="M34" s="31"/>
      <c r="N34" s="27"/>
      <c r="O34" s="27"/>
      <c r="P34" s="27">
        <f>P32</f>
        <v>45.194000000000017</v>
      </c>
      <c r="Q34" s="23"/>
      <c r="R34" s="61"/>
      <c r="S34" s="29"/>
      <c r="T34" s="29"/>
      <c r="U34" s="29"/>
      <c r="V34" s="29"/>
      <c r="W34" s="29"/>
      <c r="X34" s="29"/>
      <c r="Y34" s="29"/>
      <c r="Z34" s="29"/>
    </row>
    <row r="35" spans="1:26" s="13" customFormat="1" ht="15.75" x14ac:dyDescent="0.25">
      <c r="A35" s="73" t="s">
        <v>57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5"/>
    </row>
    <row r="36" spans="1:26" s="13" customFormat="1" ht="15.75" x14ac:dyDescent="0.25">
      <c r="A36" s="76" t="s">
        <v>20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8"/>
    </row>
    <row r="37" spans="1:26" s="13" customFormat="1" ht="15.75" x14ac:dyDescent="0.25">
      <c r="A37" s="36">
        <v>1</v>
      </c>
      <c r="B37" s="14" t="s">
        <v>58</v>
      </c>
      <c r="C37" s="15" t="s">
        <v>59</v>
      </c>
      <c r="D37" s="36" t="s">
        <v>23</v>
      </c>
      <c r="E37" s="16">
        <v>25</v>
      </c>
      <c r="F37" s="16" t="s">
        <v>24</v>
      </c>
      <c r="G37" s="16">
        <v>25</v>
      </c>
      <c r="H37" s="36" t="s">
        <v>25</v>
      </c>
      <c r="I37" s="16" t="s">
        <v>25</v>
      </c>
      <c r="J37" s="17">
        <v>2.89</v>
      </c>
      <c r="K37" s="72">
        <v>0</v>
      </c>
      <c r="L37" s="72"/>
      <c r="M37" s="17">
        <f t="shared" ref="M37:M54" si="8">J37</f>
        <v>2.89</v>
      </c>
      <c r="N37" s="17">
        <v>0</v>
      </c>
      <c r="O37" s="16">
        <f t="shared" ref="O37:O54" si="9">SUM(MIN(D37:I37))</f>
        <v>25</v>
      </c>
      <c r="P37" s="17">
        <f t="shared" ref="P37:P54" si="10">O37-M37</f>
        <v>22.11</v>
      </c>
      <c r="Q37" s="36"/>
      <c r="R37" s="15">
        <v>2.036</v>
      </c>
      <c r="S37" s="17">
        <f>J37+R37</f>
        <v>4.9260000000000002</v>
      </c>
      <c r="T37" s="36"/>
      <c r="U37" s="36"/>
      <c r="V37" s="17">
        <f>S37-T37</f>
        <v>4.9260000000000002</v>
      </c>
      <c r="W37" s="36"/>
      <c r="X37" s="16">
        <f>O37</f>
        <v>25</v>
      </c>
      <c r="Y37" s="17">
        <f>X37-V37</f>
        <v>20.073999999999998</v>
      </c>
      <c r="Z37" s="36"/>
    </row>
    <row r="38" spans="1:26" s="13" customFormat="1" ht="15.75" x14ac:dyDescent="0.25">
      <c r="A38" s="36">
        <v>2</v>
      </c>
      <c r="B38" s="14" t="s">
        <v>60</v>
      </c>
      <c r="C38" s="15" t="s">
        <v>27</v>
      </c>
      <c r="D38" s="36" t="s">
        <v>23</v>
      </c>
      <c r="E38" s="16">
        <v>10</v>
      </c>
      <c r="F38" s="16" t="s">
        <v>24</v>
      </c>
      <c r="G38" s="16">
        <v>10</v>
      </c>
      <c r="H38" s="36" t="s">
        <v>25</v>
      </c>
      <c r="I38" s="16" t="s">
        <v>25</v>
      </c>
      <c r="J38" s="17">
        <v>1.1080000000000001</v>
      </c>
      <c r="K38" s="72">
        <v>0</v>
      </c>
      <c r="L38" s="72"/>
      <c r="M38" s="17">
        <f t="shared" si="8"/>
        <v>1.1080000000000001</v>
      </c>
      <c r="N38" s="17">
        <v>0</v>
      </c>
      <c r="O38" s="16">
        <f t="shared" si="9"/>
        <v>10</v>
      </c>
      <c r="P38" s="17">
        <f t="shared" si="10"/>
        <v>8.8919999999999995</v>
      </c>
      <c r="Q38" s="36"/>
      <c r="R38" s="15">
        <v>1.4E-2</v>
      </c>
      <c r="S38" s="17">
        <f t="shared" ref="S38:S54" si="11">J38+R38</f>
        <v>1.1220000000000001</v>
      </c>
      <c r="T38" s="36"/>
      <c r="U38" s="36"/>
      <c r="V38" s="17">
        <f t="shared" ref="V38:V54" si="12">S38-T38</f>
        <v>1.1220000000000001</v>
      </c>
      <c r="W38" s="36"/>
      <c r="X38" s="16">
        <f t="shared" ref="X38:X54" si="13">O38</f>
        <v>10</v>
      </c>
      <c r="Y38" s="17">
        <f t="shared" ref="Y38:Y54" si="14">X38-V38</f>
        <v>8.8780000000000001</v>
      </c>
      <c r="Z38" s="36"/>
    </row>
    <row r="39" spans="1:26" s="13" customFormat="1" ht="15.75" x14ac:dyDescent="0.25">
      <c r="A39" s="36">
        <v>3</v>
      </c>
      <c r="B39" s="14" t="s">
        <v>61</v>
      </c>
      <c r="C39" s="15" t="s">
        <v>42</v>
      </c>
      <c r="D39" s="36" t="s">
        <v>23</v>
      </c>
      <c r="E39" s="16">
        <v>1.6</v>
      </c>
      <c r="F39" s="16" t="s">
        <v>24</v>
      </c>
      <c r="G39" s="16">
        <v>1.6</v>
      </c>
      <c r="H39" s="36" t="s">
        <v>25</v>
      </c>
      <c r="I39" s="16" t="s">
        <v>25</v>
      </c>
      <c r="J39" s="17">
        <v>1.6E-2</v>
      </c>
      <c r="K39" s="72">
        <v>0</v>
      </c>
      <c r="L39" s="72"/>
      <c r="M39" s="17">
        <f t="shared" si="8"/>
        <v>1.6E-2</v>
      </c>
      <c r="N39" s="17">
        <v>0</v>
      </c>
      <c r="O39" s="16">
        <f t="shared" si="9"/>
        <v>1.6</v>
      </c>
      <c r="P39" s="17">
        <f t="shared" si="10"/>
        <v>1.5840000000000001</v>
      </c>
      <c r="Q39" s="36"/>
      <c r="R39" s="15">
        <v>0</v>
      </c>
      <c r="S39" s="17">
        <f t="shared" si="11"/>
        <v>1.6E-2</v>
      </c>
      <c r="T39" s="36"/>
      <c r="U39" s="36"/>
      <c r="V39" s="17">
        <f t="shared" si="12"/>
        <v>1.6E-2</v>
      </c>
      <c r="W39" s="36"/>
      <c r="X39" s="16">
        <f t="shared" si="13"/>
        <v>1.6</v>
      </c>
      <c r="Y39" s="17">
        <f t="shared" si="14"/>
        <v>1.5840000000000001</v>
      </c>
      <c r="Z39" s="36"/>
    </row>
    <row r="40" spans="1:26" s="13" customFormat="1" ht="15.75" x14ac:dyDescent="0.25">
      <c r="A40" s="36">
        <v>4</v>
      </c>
      <c r="B40" s="14" t="s">
        <v>62</v>
      </c>
      <c r="C40" s="15" t="s">
        <v>51</v>
      </c>
      <c r="D40" s="36" t="s">
        <v>23</v>
      </c>
      <c r="E40" s="16">
        <v>1.6</v>
      </c>
      <c r="F40" s="16" t="s">
        <v>24</v>
      </c>
      <c r="G40" s="16">
        <v>1.8</v>
      </c>
      <c r="H40" s="36" t="s">
        <v>25</v>
      </c>
      <c r="I40" s="16" t="s">
        <v>25</v>
      </c>
      <c r="J40" s="17">
        <v>9.6000000000000002E-2</v>
      </c>
      <c r="K40" s="72">
        <v>0</v>
      </c>
      <c r="L40" s="72"/>
      <c r="M40" s="17">
        <f t="shared" si="8"/>
        <v>9.6000000000000002E-2</v>
      </c>
      <c r="N40" s="17">
        <v>0</v>
      </c>
      <c r="O40" s="16">
        <f t="shared" si="9"/>
        <v>1.6</v>
      </c>
      <c r="P40" s="17">
        <f t="shared" si="10"/>
        <v>1.504</v>
      </c>
      <c r="Q40" s="36"/>
      <c r="R40" s="15">
        <v>0.214</v>
      </c>
      <c r="S40" s="17">
        <f t="shared" si="11"/>
        <v>0.31</v>
      </c>
      <c r="T40" s="36"/>
      <c r="U40" s="36"/>
      <c r="V40" s="17">
        <f t="shared" si="12"/>
        <v>0.31</v>
      </c>
      <c r="W40" s="36"/>
      <c r="X40" s="16">
        <f t="shared" si="13"/>
        <v>1.6</v>
      </c>
      <c r="Y40" s="17">
        <f t="shared" si="14"/>
        <v>1.29</v>
      </c>
      <c r="Z40" s="36"/>
    </row>
    <row r="41" spans="1:26" s="13" customFormat="1" ht="15.75" x14ac:dyDescent="0.25">
      <c r="A41" s="36">
        <v>5</v>
      </c>
      <c r="B41" s="14" t="s">
        <v>63</v>
      </c>
      <c r="C41" s="15" t="s">
        <v>44</v>
      </c>
      <c r="D41" s="36" t="s">
        <v>23</v>
      </c>
      <c r="E41" s="16">
        <v>1.6</v>
      </c>
      <c r="F41" s="16" t="s">
        <v>24</v>
      </c>
      <c r="G41" s="16">
        <v>1</v>
      </c>
      <c r="H41" s="36" t="s">
        <v>25</v>
      </c>
      <c r="I41" s="16" t="s">
        <v>25</v>
      </c>
      <c r="J41" s="17">
        <v>3.2000000000000001E-2</v>
      </c>
      <c r="K41" s="72">
        <v>0</v>
      </c>
      <c r="L41" s="72"/>
      <c r="M41" s="17">
        <f t="shared" si="8"/>
        <v>3.2000000000000001E-2</v>
      </c>
      <c r="N41" s="17">
        <v>0</v>
      </c>
      <c r="O41" s="16">
        <f t="shared" si="9"/>
        <v>1</v>
      </c>
      <c r="P41" s="17">
        <f t="shared" si="10"/>
        <v>0.96799999999999997</v>
      </c>
      <c r="Q41" s="36"/>
      <c r="R41" s="15">
        <v>0.01</v>
      </c>
      <c r="S41" s="17">
        <f t="shared" si="11"/>
        <v>4.2000000000000003E-2</v>
      </c>
      <c r="T41" s="36"/>
      <c r="U41" s="36"/>
      <c r="V41" s="17">
        <f t="shared" si="12"/>
        <v>4.2000000000000003E-2</v>
      </c>
      <c r="W41" s="36"/>
      <c r="X41" s="16">
        <f t="shared" si="13"/>
        <v>1</v>
      </c>
      <c r="Y41" s="17">
        <f t="shared" si="14"/>
        <v>0.95799999999999996</v>
      </c>
      <c r="Z41" s="36"/>
    </row>
    <row r="42" spans="1:26" s="13" customFormat="1" ht="15.75" x14ac:dyDescent="0.25">
      <c r="A42" s="36">
        <v>6</v>
      </c>
      <c r="B42" s="14" t="s">
        <v>64</v>
      </c>
      <c r="C42" s="15" t="s">
        <v>39</v>
      </c>
      <c r="D42" s="36" t="s">
        <v>23</v>
      </c>
      <c r="E42" s="16">
        <v>1</v>
      </c>
      <c r="F42" s="16" t="s">
        <v>24</v>
      </c>
      <c r="G42" s="16">
        <v>2.5</v>
      </c>
      <c r="H42" s="36" t="s">
        <v>25</v>
      </c>
      <c r="I42" s="16" t="s">
        <v>25</v>
      </c>
      <c r="J42" s="17">
        <v>4.8000000000000001E-2</v>
      </c>
      <c r="K42" s="72">
        <v>0</v>
      </c>
      <c r="L42" s="72"/>
      <c r="M42" s="17">
        <f t="shared" si="8"/>
        <v>4.8000000000000001E-2</v>
      </c>
      <c r="N42" s="17">
        <v>0</v>
      </c>
      <c r="O42" s="16">
        <f t="shared" si="9"/>
        <v>1</v>
      </c>
      <c r="P42" s="17">
        <f t="shared" si="10"/>
        <v>0.95199999999999996</v>
      </c>
      <c r="Q42" s="36"/>
      <c r="R42" s="15">
        <v>0.17299999999999999</v>
      </c>
      <c r="S42" s="17">
        <f t="shared" si="11"/>
        <v>0.22099999999999997</v>
      </c>
      <c r="T42" s="36"/>
      <c r="U42" s="36"/>
      <c r="V42" s="17">
        <f t="shared" si="12"/>
        <v>0.22099999999999997</v>
      </c>
      <c r="W42" s="36"/>
      <c r="X42" s="16">
        <f t="shared" si="13"/>
        <v>1</v>
      </c>
      <c r="Y42" s="17">
        <f t="shared" si="14"/>
        <v>0.77900000000000003</v>
      </c>
      <c r="Z42" s="36"/>
    </row>
    <row r="43" spans="1:26" s="13" customFormat="1" ht="15.75" x14ac:dyDescent="0.25">
      <c r="A43" s="36">
        <v>7</v>
      </c>
      <c r="B43" s="14" t="s">
        <v>65</v>
      </c>
      <c r="C43" s="15" t="s">
        <v>42</v>
      </c>
      <c r="D43" s="36" t="s">
        <v>23</v>
      </c>
      <c r="E43" s="16">
        <v>1.6</v>
      </c>
      <c r="F43" s="16" t="s">
        <v>24</v>
      </c>
      <c r="G43" s="16">
        <v>1.6</v>
      </c>
      <c r="H43" s="36" t="s">
        <v>25</v>
      </c>
      <c r="I43" s="16" t="s">
        <v>25</v>
      </c>
      <c r="J43" s="17">
        <v>4.8000000000000001E-2</v>
      </c>
      <c r="K43" s="72">
        <v>0</v>
      </c>
      <c r="L43" s="72"/>
      <c r="M43" s="17">
        <f t="shared" si="8"/>
        <v>4.8000000000000001E-2</v>
      </c>
      <c r="N43" s="17">
        <v>0</v>
      </c>
      <c r="O43" s="16">
        <f t="shared" si="9"/>
        <v>1.6</v>
      </c>
      <c r="P43" s="17">
        <f t="shared" si="10"/>
        <v>1.552</v>
      </c>
      <c r="Q43" s="36"/>
      <c r="R43" s="15">
        <v>2.5000000000000001E-2</v>
      </c>
      <c r="S43" s="17">
        <f t="shared" si="11"/>
        <v>7.3000000000000009E-2</v>
      </c>
      <c r="T43" s="36"/>
      <c r="U43" s="36"/>
      <c r="V43" s="17">
        <f t="shared" si="12"/>
        <v>7.3000000000000009E-2</v>
      </c>
      <c r="W43" s="36"/>
      <c r="X43" s="16">
        <f t="shared" si="13"/>
        <v>1.6</v>
      </c>
      <c r="Y43" s="17">
        <f t="shared" si="14"/>
        <v>1.5270000000000001</v>
      </c>
      <c r="Z43" s="36"/>
    </row>
    <row r="44" spans="1:26" s="13" customFormat="1" ht="15.75" x14ac:dyDescent="0.25">
      <c r="A44" s="36">
        <v>8</v>
      </c>
      <c r="B44" s="14" t="s">
        <v>66</v>
      </c>
      <c r="C44" s="15" t="s">
        <v>67</v>
      </c>
      <c r="D44" s="36" t="s">
        <v>23</v>
      </c>
      <c r="E44" s="16">
        <v>2.5</v>
      </c>
      <c r="F44" s="16" t="s">
        <v>24</v>
      </c>
      <c r="G44" s="16">
        <v>2.5</v>
      </c>
      <c r="H44" s="36" t="s">
        <v>25</v>
      </c>
      <c r="I44" s="16" t="s">
        <v>25</v>
      </c>
      <c r="J44" s="17">
        <v>4.8000000000000001E-2</v>
      </c>
      <c r="K44" s="72">
        <v>0</v>
      </c>
      <c r="L44" s="72"/>
      <c r="M44" s="17">
        <f t="shared" si="8"/>
        <v>4.8000000000000001E-2</v>
      </c>
      <c r="N44" s="17">
        <v>0</v>
      </c>
      <c r="O44" s="16">
        <f t="shared" si="9"/>
        <v>2.5</v>
      </c>
      <c r="P44" s="17">
        <f t="shared" si="10"/>
        <v>2.452</v>
      </c>
      <c r="Q44" s="36"/>
      <c r="R44" s="15">
        <v>0.19500000000000001</v>
      </c>
      <c r="S44" s="17">
        <f t="shared" si="11"/>
        <v>0.24299999999999999</v>
      </c>
      <c r="T44" s="36"/>
      <c r="U44" s="36"/>
      <c r="V44" s="17">
        <f t="shared" si="12"/>
        <v>0.24299999999999999</v>
      </c>
      <c r="W44" s="36"/>
      <c r="X44" s="16">
        <f t="shared" si="13"/>
        <v>2.5</v>
      </c>
      <c r="Y44" s="17">
        <f t="shared" si="14"/>
        <v>2.2570000000000001</v>
      </c>
      <c r="Z44" s="36"/>
    </row>
    <row r="45" spans="1:26" s="13" customFormat="1" ht="15.75" x14ac:dyDescent="0.25">
      <c r="A45" s="36">
        <v>9</v>
      </c>
      <c r="B45" s="14" t="s">
        <v>68</v>
      </c>
      <c r="C45" s="15" t="s">
        <v>42</v>
      </c>
      <c r="D45" s="36" t="s">
        <v>23</v>
      </c>
      <c r="E45" s="16">
        <v>1.6</v>
      </c>
      <c r="F45" s="16" t="s">
        <v>24</v>
      </c>
      <c r="G45" s="16">
        <v>1.6</v>
      </c>
      <c r="H45" s="36" t="s">
        <v>25</v>
      </c>
      <c r="I45" s="16" t="s">
        <v>25</v>
      </c>
      <c r="J45" s="17">
        <v>3.7999999999999999E-2</v>
      </c>
      <c r="K45" s="72">
        <v>0</v>
      </c>
      <c r="L45" s="72"/>
      <c r="M45" s="17">
        <f t="shared" si="8"/>
        <v>3.7999999999999999E-2</v>
      </c>
      <c r="N45" s="17">
        <v>0</v>
      </c>
      <c r="O45" s="16">
        <f t="shared" si="9"/>
        <v>1.6</v>
      </c>
      <c r="P45" s="17">
        <f t="shared" si="10"/>
        <v>1.5620000000000001</v>
      </c>
      <c r="Q45" s="36"/>
      <c r="R45" s="15">
        <v>7.0000000000000001E-3</v>
      </c>
      <c r="S45" s="17">
        <f t="shared" si="11"/>
        <v>4.4999999999999998E-2</v>
      </c>
      <c r="T45" s="36"/>
      <c r="U45" s="36"/>
      <c r="V45" s="17">
        <f t="shared" si="12"/>
        <v>4.4999999999999998E-2</v>
      </c>
      <c r="W45" s="36"/>
      <c r="X45" s="16">
        <f t="shared" si="13"/>
        <v>1.6</v>
      </c>
      <c r="Y45" s="17">
        <f t="shared" si="14"/>
        <v>1.5550000000000002</v>
      </c>
      <c r="Z45" s="36"/>
    </row>
    <row r="46" spans="1:26" s="13" customFormat="1" ht="15.75" x14ac:dyDescent="0.25">
      <c r="A46" s="36">
        <v>10</v>
      </c>
      <c r="B46" s="14" t="s">
        <v>69</v>
      </c>
      <c r="C46" s="15" t="s">
        <v>22</v>
      </c>
      <c r="D46" s="36" t="s">
        <v>23</v>
      </c>
      <c r="E46" s="16">
        <v>1.6</v>
      </c>
      <c r="F46" s="16" t="s">
        <v>24</v>
      </c>
      <c r="G46" s="16">
        <v>2.5</v>
      </c>
      <c r="H46" s="36" t="s">
        <v>25</v>
      </c>
      <c r="I46" s="16" t="s">
        <v>25</v>
      </c>
      <c r="J46" s="17">
        <v>3.2000000000000001E-2</v>
      </c>
      <c r="K46" s="72">
        <v>0</v>
      </c>
      <c r="L46" s="72"/>
      <c r="M46" s="17">
        <f t="shared" si="8"/>
        <v>3.2000000000000001E-2</v>
      </c>
      <c r="N46" s="17">
        <v>0</v>
      </c>
      <c r="O46" s="16">
        <f t="shared" si="9"/>
        <v>1.6</v>
      </c>
      <c r="P46" s="17">
        <f t="shared" si="10"/>
        <v>1.5680000000000001</v>
      </c>
      <c r="Q46" s="36"/>
      <c r="R46" s="15">
        <v>1.9E-2</v>
      </c>
      <c r="S46" s="17">
        <f t="shared" si="11"/>
        <v>5.1000000000000004E-2</v>
      </c>
      <c r="T46" s="36"/>
      <c r="U46" s="36"/>
      <c r="V46" s="17">
        <f t="shared" si="12"/>
        <v>5.1000000000000004E-2</v>
      </c>
      <c r="W46" s="36"/>
      <c r="X46" s="16">
        <f t="shared" si="13"/>
        <v>1.6</v>
      </c>
      <c r="Y46" s="17">
        <f t="shared" si="14"/>
        <v>1.5490000000000002</v>
      </c>
      <c r="Z46" s="36"/>
    </row>
    <row r="47" spans="1:26" s="13" customFormat="1" ht="15.75" x14ac:dyDescent="0.25">
      <c r="A47" s="36">
        <v>11</v>
      </c>
      <c r="B47" s="14" t="s">
        <v>70</v>
      </c>
      <c r="C47" s="15" t="s">
        <v>67</v>
      </c>
      <c r="D47" s="36" t="s">
        <v>23</v>
      </c>
      <c r="E47" s="16">
        <v>2.5</v>
      </c>
      <c r="F47" s="16" t="s">
        <v>24</v>
      </c>
      <c r="G47" s="16">
        <v>2.5</v>
      </c>
      <c r="H47" s="36" t="s">
        <v>25</v>
      </c>
      <c r="I47" s="16" t="s">
        <v>25</v>
      </c>
      <c r="J47" s="17">
        <v>9.6000000000000002E-2</v>
      </c>
      <c r="K47" s="72">
        <v>0</v>
      </c>
      <c r="L47" s="72"/>
      <c r="M47" s="17">
        <f t="shared" si="8"/>
        <v>9.6000000000000002E-2</v>
      </c>
      <c r="N47" s="17">
        <v>0</v>
      </c>
      <c r="O47" s="16">
        <f t="shared" si="9"/>
        <v>2.5</v>
      </c>
      <c r="P47" s="17">
        <f t="shared" si="10"/>
        <v>2.4039999999999999</v>
      </c>
      <c r="Q47" s="36"/>
      <c r="R47" s="15">
        <v>0.74199999999999999</v>
      </c>
      <c r="S47" s="17">
        <f t="shared" si="11"/>
        <v>0.83799999999999997</v>
      </c>
      <c r="T47" s="36"/>
      <c r="U47" s="36"/>
      <c r="V47" s="17">
        <f t="shared" si="12"/>
        <v>0.83799999999999997</v>
      </c>
      <c r="W47" s="36"/>
      <c r="X47" s="16">
        <f t="shared" si="13"/>
        <v>2.5</v>
      </c>
      <c r="Y47" s="17">
        <f t="shared" si="14"/>
        <v>1.6619999999999999</v>
      </c>
      <c r="Z47" s="36"/>
    </row>
    <row r="48" spans="1:26" s="13" customFormat="1" ht="15.75" x14ac:dyDescent="0.25">
      <c r="A48" s="36">
        <v>12</v>
      </c>
      <c r="B48" s="14" t="s">
        <v>71</v>
      </c>
      <c r="C48" s="15" t="s">
        <v>72</v>
      </c>
      <c r="D48" s="36" t="s">
        <v>23</v>
      </c>
      <c r="E48" s="16">
        <v>10</v>
      </c>
      <c r="F48" s="16" t="s">
        <v>24</v>
      </c>
      <c r="G48" s="16" t="s">
        <v>25</v>
      </c>
      <c r="H48" s="16" t="s">
        <v>73</v>
      </c>
      <c r="I48" s="16">
        <v>2.5</v>
      </c>
      <c r="J48" s="17">
        <v>0.73</v>
      </c>
      <c r="K48" s="72">
        <v>0</v>
      </c>
      <c r="L48" s="72"/>
      <c r="M48" s="17">
        <f t="shared" si="8"/>
        <v>0.73</v>
      </c>
      <c r="N48" s="17">
        <v>0</v>
      </c>
      <c r="O48" s="16">
        <f t="shared" si="9"/>
        <v>2.5</v>
      </c>
      <c r="P48" s="17">
        <f t="shared" si="10"/>
        <v>1.77</v>
      </c>
      <c r="Q48" s="36"/>
      <c r="R48" s="15">
        <v>0.57499999999999996</v>
      </c>
      <c r="S48" s="17">
        <f t="shared" si="11"/>
        <v>1.3049999999999999</v>
      </c>
      <c r="T48" s="36"/>
      <c r="U48" s="36"/>
      <c r="V48" s="17">
        <f t="shared" si="12"/>
        <v>1.3049999999999999</v>
      </c>
      <c r="W48" s="36"/>
      <c r="X48" s="16">
        <f t="shared" si="13"/>
        <v>2.5</v>
      </c>
      <c r="Y48" s="17">
        <f t="shared" si="14"/>
        <v>1.1950000000000001</v>
      </c>
      <c r="Z48" s="36"/>
    </row>
    <row r="49" spans="1:26" s="13" customFormat="1" ht="15.75" x14ac:dyDescent="0.25">
      <c r="A49" s="36">
        <v>13</v>
      </c>
      <c r="B49" s="14" t="s">
        <v>74</v>
      </c>
      <c r="C49" s="15" t="s">
        <v>75</v>
      </c>
      <c r="D49" s="36" t="s">
        <v>23</v>
      </c>
      <c r="E49" s="16">
        <v>1</v>
      </c>
      <c r="F49" s="16" t="s">
        <v>24</v>
      </c>
      <c r="G49" s="16">
        <v>1</v>
      </c>
      <c r="H49" s="36" t="s">
        <v>25</v>
      </c>
      <c r="I49" s="16" t="s">
        <v>25</v>
      </c>
      <c r="J49" s="17">
        <v>1.6E-2</v>
      </c>
      <c r="K49" s="72">
        <v>0</v>
      </c>
      <c r="L49" s="72"/>
      <c r="M49" s="17">
        <f t="shared" si="8"/>
        <v>1.6E-2</v>
      </c>
      <c r="N49" s="17">
        <v>0</v>
      </c>
      <c r="O49" s="16">
        <f t="shared" si="9"/>
        <v>1</v>
      </c>
      <c r="P49" s="17">
        <f t="shared" si="10"/>
        <v>0.98399999999999999</v>
      </c>
      <c r="Q49" s="36"/>
      <c r="R49" s="15">
        <v>0</v>
      </c>
      <c r="S49" s="17">
        <f t="shared" si="11"/>
        <v>1.6E-2</v>
      </c>
      <c r="T49" s="36"/>
      <c r="U49" s="36"/>
      <c r="V49" s="17">
        <f t="shared" si="12"/>
        <v>1.6E-2</v>
      </c>
      <c r="W49" s="36"/>
      <c r="X49" s="16">
        <f t="shared" si="13"/>
        <v>1</v>
      </c>
      <c r="Y49" s="17">
        <f t="shared" si="14"/>
        <v>0.98399999999999999</v>
      </c>
      <c r="Z49" s="36"/>
    </row>
    <row r="50" spans="1:26" s="13" customFormat="1" ht="15.75" x14ac:dyDescent="0.25">
      <c r="A50" s="36">
        <v>14</v>
      </c>
      <c r="B50" s="14" t="s">
        <v>76</v>
      </c>
      <c r="C50" s="15" t="s">
        <v>42</v>
      </c>
      <c r="D50" s="36" t="s">
        <v>23</v>
      </c>
      <c r="E50" s="16">
        <v>1.6</v>
      </c>
      <c r="F50" s="16" t="s">
        <v>24</v>
      </c>
      <c r="G50" s="16">
        <v>1</v>
      </c>
      <c r="H50" s="36" t="s">
        <v>25</v>
      </c>
      <c r="I50" s="16" t="s">
        <v>25</v>
      </c>
      <c r="J50" s="17">
        <v>3.2000000000000001E-2</v>
      </c>
      <c r="K50" s="72">
        <v>0</v>
      </c>
      <c r="L50" s="72"/>
      <c r="M50" s="17">
        <f t="shared" si="8"/>
        <v>3.2000000000000001E-2</v>
      </c>
      <c r="N50" s="17">
        <v>0</v>
      </c>
      <c r="O50" s="16">
        <f t="shared" si="9"/>
        <v>1</v>
      </c>
      <c r="P50" s="17">
        <f t="shared" si="10"/>
        <v>0.96799999999999997</v>
      </c>
      <c r="Q50" s="36"/>
      <c r="R50" s="15">
        <v>7.0000000000000001E-3</v>
      </c>
      <c r="S50" s="17">
        <f t="shared" si="11"/>
        <v>3.9E-2</v>
      </c>
      <c r="T50" s="36"/>
      <c r="U50" s="36"/>
      <c r="V50" s="17">
        <f t="shared" si="12"/>
        <v>3.9E-2</v>
      </c>
      <c r="W50" s="36"/>
      <c r="X50" s="16">
        <f t="shared" si="13"/>
        <v>1</v>
      </c>
      <c r="Y50" s="17">
        <f t="shared" si="14"/>
        <v>0.96099999999999997</v>
      </c>
      <c r="Z50" s="36"/>
    </row>
    <row r="51" spans="1:26" s="13" customFormat="1" ht="15.75" x14ac:dyDescent="0.25">
      <c r="A51" s="36">
        <v>15</v>
      </c>
      <c r="B51" s="14" t="s">
        <v>77</v>
      </c>
      <c r="C51" s="15" t="s">
        <v>44</v>
      </c>
      <c r="D51" s="36" t="s">
        <v>23</v>
      </c>
      <c r="E51" s="16">
        <v>1</v>
      </c>
      <c r="F51" s="16" t="s">
        <v>24</v>
      </c>
      <c r="G51" s="16">
        <v>1.6</v>
      </c>
      <c r="H51" s="36" t="s">
        <v>25</v>
      </c>
      <c r="I51" s="16" t="s">
        <v>25</v>
      </c>
      <c r="J51" s="17">
        <v>1.6E-2</v>
      </c>
      <c r="K51" s="72">
        <v>0</v>
      </c>
      <c r="L51" s="72"/>
      <c r="M51" s="17">
        <f t="shared" si="8"/>
        <v>1.6E-2</v>
      </c>
      <c r="N51" s="17">
        <v>0</v>
      </c>
      <c r="O51" s="16">
        <f t="shared" si="9"/>
        <v>1</v>
      </c>
      <c r="P51" s="17">
        <f t="shared" si="10"/>
        <v>0.98399999999999999</v>
      </c>
      <c r="Q51" s="36"/>
      <c r="R51" s="15">
        <v>0</v>
      </c>
      <c r="S51" s="17">
        <f t="shared" si="11"/>
        <v>1.6E-2</v>
      </c>
      <c r="T51" s="36"/>
      <c r="U51" s="36"/>
      <c r="V51" s="17">
        <f t="shared" si="12"/>
        <v>1.6E-2</v>
      </c>
      <c r="W51" s="36"/>
      <c r="X51" s="16">
        <f t="shared" si="13"/>
        <v>1</v>
      </c>
      <c r="Y51" s="17">
        <f t="shared" si="14"/>
        <v>0.98399999999999999</v>
      </c>
      <c r="Z51" s="36"/>
    </row>
    <row r="52" spans="1:26" s="13" customFormat="1" ht="15.75" x14ac:dyDescent="0.25">
      <c r="A52" s="36">
        <v>16</v>
      </c>
      <c r="B52" s="14" t="s">
        <v>78</v>
      </c>
      <c r="C52" s="15" t="s">
        <v>39</v>
      </c>
      <c r="D52" s="36" t="s">
        <v>23</v>
      </c>
      <c r="E52" s="16">
        <v>2.5</v>
      </c>
      <c r="F52" s="16" t="s">
        <v>24</v>
      </c>
      <c r="G52" s="16">
        <v>1</v>
      </c>
      <c r="H52" s="36" t="s">
        <v>25</v>
      </c>
      <c r="I52" s="16" t="s">
        <v>25</v>
      </c>
      <c r="J52" s="17">
        <v>3.2000000000000001E-2</v>
      </c>
      <c r="K52" s="72">
        <v>0</v>
      </c>
      <c r="L52" s="72"/>
      <c r="M52" s="17">
        <f t="shared" si="8"/>
        <v>3.2000000000000001E-2</v>
      </c>
      <c r="N52" s="17">
        <v>0</v>
      </c>
      <c r="O52" s="16">
        <f t="shared" si="9"/>
        <v>1</v>
      </c>
      <c r="P52" s="17">
        <f t="shared" si="10"/>
        <v>0.96799999999999997</v>
      </c>
      <c r="Q52" s="36"/>
      <c r="R52" s="15">
        <v>0</v>
      </c>
      <c r="S52" s="17">
        <f t="shared" si="11"/>
        <v>3.2000000000000001E-2</v>
      </c>
      <c r="T52" s="36"/>
      <c r="U52" s="36"/>
      <c r="V52" s="17">
        <f t="shared" si="12"/>
        <v>3.2000000000000001E-2</v>
      </c>
      <c r="W52" s="36"/>
      <c r="X52" s="16">
        <f t="shared" si="13"/>
        <v>1</v>
      </c>
      <c r="Y52" s="17">
        <f t="shared" si="14"/>
        <v>0.96799999999999997</v>
      </c>
      <c r="Z52" s="36"/>
    </row>
    <row r="53" spans="1:26" s="13" customFormat="1" ht="15.75" x14ac:dyDescent="0.25">
      <c r="A53" s="36">
        <v>17</v>
      </c>
      <c r="B53" s="14" t="s">
        <v>79</v>
      </c>
      <c r="C53" s="15" t="s">
        <v>22</v>
      </c>
      <c r="D53" s="36" t="s">
        <v>23</v>
      </c>
      <c r="E53" s="16">
        <v>2.5</v>
      </c>
      <c r="F53" s="16" t="s">
        <v>24</v>
      </c>
      <c r="G53" s="16">
        <v>1.6</v>
      </c>
      <c r="H53" s="36" t="s">
        <v>25</v>
      </c>
      <c r="I53" s="16" t="s">
        <v>25</v>
      </c>
      <c r="J53" s="17">
        <v>3.2000000000000001E-2</v>
      </c>
      <c r="K53" s="72">
        <v>0</v>
      </c>
      <c r="L53" s="72"/>
      <c r="M53" s="17">
        <f t="shared" si="8"/>
        <v>3.2000000000000001E-2</v>
      </c>
      <c r="N53" s="17">
        <v>0</v>
      </c>
      <c r="O53" s="16">
        <f t="shared" si="9"/>
        <v>1.6</v>
      </c>
      <c r="P53" s="17">
        <f t="shared" si="10"/>
        <v>1.5680000000000001</v>
      </c>
      <c r="Q53" s="36"/>
      <c r="R53" s="15">
        <v>0.19500000000000001</v>
      </c>
      <c r="S53" s="17">
        <f t="shared" si="11"/>
        <v>0.22700000000000001</v>
      </c>
      <c r="T53" s="36"/>
      <c r="U53" s="36"/>
      <c r="V53" s="17">
        <f t="shared" si="12"/>
        <v>0.22700000000000001</v>
      </c>
      <c r="W53" s="36"/>
      <c r="X53" s="16">
        <f t="shared" si="13"/>
        <v>1.6</v>
      </c>
      <c r="Y53" s="17">
        <f t="shared" si="14"/>
        <v>1.373</v>
      </c>
      <c r="Z53" s="36"/>
    </row>
    <row r="54" spans="1:26" s="13" customFormat="1" ht="15.75" x14ac:dyDescent="0.25">
      <c r="A54" s="36">
        <v>18</v>
      </c>
      <c r="B54" s="14" t="s">
        <v>80</v>
      </c>
      <c r="C54" s="15" t="s">
        <v>22</v>
      </c>
      <c r="D54" s="36" t="s">
        <v>23</v>
      </c>
      <c r="E54" s="16">
        <v>1.6</v>
      </c>
      <c r="F54" s="16" t="s">
        <v>24</v>
      </c>
      <c r="G54" s="16">
        <v>2.5</v>
      </c>
      <c r="H54" s="36" t="s">
        <v>25</v>
      </c>
      <c r="I54" s="16" t="s">
        <v>25</v>
      </c>
      <c r="J54" s="17">
        <v>1.6E-2</v>
      </c>
      <c r="K54" s="72">
        <v>0</v>
      </c>
      <c r="L54" s="72"/>
      <c r="M54" s="17">
        <f t="shared" si="8"/>
        <v>1.6E-2</v>
      </c>
      <c r="N54" s="17">
        <v>0</v>
      </c>
      <c r="O54" s="16">
        <f t="shared" si="9"/>
        <v>1.6</v>
      </c>
      <c r="P54" s="17">
        <f t="shared" si="10"/>
        <v>1.5840000000000001</v>
      </c>
      <c r="Q54" s="36"/>
      <c r="R54" s="15">
        <v>1.4999999999999999E-2</v>
      </c>
      <c r="S54" s="17">
        <f t="shared" si="11"/>
        <v>3.1E-2</v>
      </c>
      <c r="T54" s="36"/>
      <c r="U54" s="36"/>
      <c r="V54" s="17">
        <f t="shared" si="12"/>
        <v>3.1E-2</v>
      </c>
      <c r="W54" s="36"/>
      <c r="X54" s="16">
        <f t="shared" si="13"/>
        <v>1.6</v>
      </c>
      <c r="Y54" s="17">
        <f t="shared" si="14"/>
        <v>1.5690000000000002</v>
      </c>
      <c r="Z54" s="36"/>
    </row>
    <row r="55" spans="1:26" s="13" customFormat="1" ht="15.75" x14ac:dyDescent="0.2">
      <c r="A55" s="84" t="s">
        <v>52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6"/>
    </row>
    <row r="56" spans="1:26" s="13" customFormat="1" ht="15.75" x14ac:dyDescent="0.25">
      <c r="A56" s="36">
        <v>1</v>
      </c>
      <c r="B56" s="32" t="s">
        <v>81</v>
      </c>
      <c r="C56" s="15">
        <v>1.6</v>
      </c>
      <c r="D56" s="36" t="s">
        <v>23</v>
      </c>
      <c r="E56" s="16">
        <v>1.6</v>
      </c>
      <c r="F56" s="36" t="s">
        <v>25</v>
      </c>
      <c r="G56" s="36" t="s">
        <v>25</v>
      </c>
      <c r="H56" s="36" t="s">
        <v>25</v>
      </c>
      <c r="I56" s="36" t="s">
        <v>25</v>
      </c>
      <c r="J56" s="17">
        <v>3.2000000000000001E-2</v>
      </c>
      <c r="K56" s="72">
        <v>0</v>
      </c>
      <c r="L56" s="72"/>
      <c r="M56" s="17">
        <f>J56</f>
        <v>3.2000000000000001E-2</v>
      </c>
      <c r="N56" s="17">
        <v>0</v>
      </c>
      <c r="O56" s="16">
        <f>SUM(MIN(D56:I56))</f>
        <v>1.6</v>
      </c>
      <c r="P56" s="17">
        <f>O56-M56</f>
        <v>1.5680000000000001</v>
      </c>
      <c r="Q56" s="36"/>
      <c r="R56" s="15">
        <v>0.129</v>
      </c>
      <c r="S56" s="17">
        <f>J56+R56</f>
        <v>0.161</v>
      </c>
      <c r="T56" s="36"/>
      <c r="U56" s="36"/>
      <c r="V56" s="17">
        <f>S56-T56</f>
        <v>0.161</v>
      </c>
      <c r="W56" s="36"/>
      <c r="X56" s="16">
        <f>O56</f>
        <v>1.6</v>
      </c>
      <c r="Y56" s="17">
        <f>X56-V56</f>
        <v>1.4390000000000001</v>
      </c>
      <c r="Z56" s="32"/>
    </row>
    <row r="57" spans="1:26" s="34" customFormat="1" ht="15.75" x14ac:dyDescent="0.25">
      <c r="A57" s="33"/>
      <c r="B57" s="24" t="s">
        <v>54</v>
      </c>
      <c r="C57" s="25">
        <v>136.80000000000001</v>
      </c>
      <c r="D57" s="25"/>
      <c r="E57" s="70">
        <f>SUM(E37:I54)+E56</f>
        <v>136.1999999999999</v>
      </c>
      <c r="F57" s="70"/>
      <c r="G57" s="70"/>
      <c r="H57" s="70"/>
      <c r="I57" s="70"/>
      <c r="J57" s="26">
        <f>SUM(J37:J54)+J56</f>
        <v>5.3580000000000005</v>
      </c>
      <c r="K57" s="71">
        <v>0</v>
      </c>
      <c r="L57" s="71"/>
      <c r="M57" s="26">
        <f>SUM(M37:M54)+M56</f>
        <v>5.3580000000000005</v>
      </c>
      <c r="N57" s="27">
        <v>0</v>
      </c>
      <c r="O57" s="28">
        <f>SUM(O37:O54)+O56</f>
        <v>61.300000000000011</v>
      </c>
      <c r="P57" s="27">
        <f>O57-M57</f>
        <v>55.942000000000007</v>
      </c>
      <c r="Q57" s="33"/>
      <c r="R57" s="62"/>
      <c r="S57" s="24"/>
      <c r="T57" s="24"/>
      <c r="U57" s="24"/>
      <c r="V57" s="24"/>
      <c r="W57" s="24"/>
      <c r="X57" s="24"/>
      <c r="Y57" s="24"/>
      <c r="Z57" s="24"/>
    </row>
    <row r="58" spans="1:26" s="34" customFormat="1" ht="15.75" x14ac:dyDescent="0.25">
      <c r="A58" s="33"/>
      <c r="B58" s="30" t="s">
        <v>55</v>
      </c>
      <c r="C58" s="25"/>
      <c r="D58" s="25"/>
      <c r="E58" s="70"/>
      <c r="F58" s="70"/>
      <c r="G58" s="70"/>
      <c r="H58" s="70"/>
      <c r="I58" s="70"/>
      <c r="J58" s="26"/>
      <c r="K58" s="71"/>
      <c r="L58" s="71"/>
      <c r="M58" s="26"/>
      <c r="N58" s="27"/>
      <c r="O58" s="27"/>
      <c r="P58" s="27"/>
      <c r="Q58" s="33"/>
      <c r="R58" s="62"/>
      <c r="S58" s="24"/>
      <c r="T58" s="24"/>
      <c r="U58" s="24"/>
      <c r="V58" s="24"/>
      <c r="W58" s="24"/>
      <c r="X58" s="24"/>
      <c r="Y58" s="24"/>
      <c r="Z58" s="24"/>
    </row>
    <row r="59" spans="1:26" s="34" customFormat="1" ht="15.75" x14ac:dyDescent="0.25">
      <c r="A59" s="33"/>
      <c r="B59" s="30" t="s">
        <v>56</v>
      </c>
      <c r="C59" s="25"/>
      <c r="D59" s="25"/>
      <c r="E59" s="70"/>
      <c r="F59" s="70"/>
      <c r="G59" s="70"/>
      <c r="H59" s="70"/>
      <c r="I59" s="70"/>
      <c r="J59" s="26"/>
      <c r="K59" s="71"/>
      <c r="L59" s="71"/>
      <c r="M59" s="26"/>
      <c r="N59" s="27"/>
      <c r="O59" s="27"/>
      <c r="P59" s="27">
        <f>P57</f>
        <v>55.942000000000007</v>
      </c>
      <c r="Q59" s="33"/>
      <c r="R59" s="62"/>
      <c r="S59" s="24"/>
      <c r="T59" s="24"/>
      <c r="U59" s="24"/>
      <c r="V59" s="24"/>
      <c r="W59" s="24"/>
      <c r="X59" s="24"/>
      <c r="Y59" s="24"/>
      <c r="Z59" s="24"/>
    </row>
    <row r="60" spans="1:26" s="34" customFormat="1" ht="15.75" x14ac:dyDescent="0.25">
      <c r="A60" s="73" t="s">
        <v>82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5"/>
    </row>
    <row r="61" spans="1:26" s="13" customFormat="1" ht="15.75" x14ac:dyDescent="0.25">
      <c r="A61" s="76" t="s">
        <v>20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8"/>
    </row>
    <row r="62" spans="1:26" s="13" customFormat="1" ht="15.75" x14ac:dyDescent="0.25">
      <c r="A62" s="36">
        <v>1</v>
      </c>
      <c r="B62" s="32" t="s">
        <v>83</v>
      </c>
      <c r="C62" s="15" t="s">
        <v>39</v>
      </c>
      <c r="D62" s="36" t="s">
        <v>23</v>
      </c>
      <c r="E62" s="16">
        <v>2.5</v>
      </c>
      <c r="F62" s="16" t="s">
        <v>24</v>
      </c>
      <c r="G62" s="16">
        <v>1</v>
      </c>
      <c r="H62" s="36" t="s">
        <v>25</v>
      </c>
      <c r="I62" s="36" t="s">
        <v>25</v>
      </c>
      <c r="J62" s="17">
        <v>1.6E-2</v>
      </c>
      <c r="K62" s="72">
        <v>0</v>
      </c>
      <c r="L62" s="72"/>
      <c r="M62" s="17">
        <f t="shared" ref="M62:M77" si="15">J62</f>
        <v>1.6E-2</v>
      </c>
      <c r="N62" s="17">
        <v>0</v>
      </c>
      <c r="O62" s="16">
        <f t="shared" ref="O62:O77" si="16">SUM(MIN(D62:I62))</f>
        <v>1</v>
      </c>
      <c r="P62" s="17">
        <f t="shared" ref="P62:P77" si="17">O62-M62</f>
        <v>0.98399999999999999</v>
      </c>
      <c r="Q62" s="36"/>
      <c r="R62" s="15">
        <v>4.0000000000000001E-3</v>
      </c>
      <c r="S62" s="17">
        <f>J62+R62</f>
        <v>0.02</v>
      </c>
      <c r="T62" s="36"/>
      <c r="U62" s="36"/>
      <c r="V62" s="17">
        <f>S62-T62</f>
        <v>0.02</v>
      </c>
      <c r="W62" s="36"/>
      <c r="X62" s="16">
        <f>O62</f>
        <v>1</v>
      </c>
      <c r="Y62" s="17">
        <f>X62-V62</f>
        <v>0.98</v>
      </c>
      <c r="Z62" s="32"/>
    </row>
    <row r="63" spans="1:26" s="13" customFormat="1" ht="15.75" x14ac:dyDescent="0.25">
      <c r="A63" s="36">
        <v>2</v>
      </c>
      <c r="B63" s="32" t="s">
        <v>84</v>
      </c>
      <c r="C63" s="15" t="s">
        <v>44</v>
      </c>
      <c r="D63" s="36" t="s">
        <v>23</v>
      </c>
      <c r="E63" s="16">
        <v>1.6</v>
      </c>
      <c r="F63" s="16" t="s">
        <v>24</v>
      </c>
      <c r="G63" s="16">
        <v>1</v>
      </c>
      <c r="H63" s="36" t="s">
        <v>25</v>
      </c>
      <c r="I63" s="36" t="s">
        <v>25</v>
      </c>
      <c r="J63" s="17">
        <v>3.2000000000000001E-2</v>
      </c>
      <c r="K63" s="72">
        <v>0</v>
      </c>
      <c r="L63" s="72"/>
      <c r="M63" s="17">
        <f t="shared" si="15"/>
        <v>3.2000000000000001E-2</v>
      </c>
      <c r="N63" s="17">
        <v>0</v>
      </c>
      <c r="O63" s="16">
        <f t="shared" si="16"/>
        <v>1</v>
      </c>
      <c r="P63" s="17">
        <f t="shared" si="17"/>
        <v>0.96799999999999997</v>
      </c>
      <c r="Q63" s="36"/>
      <c r="R63" s="15">
        <v>0.4</v>
      </c>
      <c r="S63" s="17">
        <f t="shared" ref="S63:S77" si="18">J63+R63</f>
        <v>0.43200000000000005</v>
      </c>
      <c r="T63" s="36"/>
      <c r="U63" s="36"/>
      <c r="V63" s="17">
        <f t="shared" ref="V63:V77" si="19">S63-T63</f>
        <v>0.43200000000000005</v>
      </c>
      <c r="W63" s="36"/>
      <c r="X63" s="16">
        <f t="shared" ref="X63:X77" si="20">O63</f>
        <v>1</v>
      </c>
      <c r="Y63" s="17">
        <f t="shared" ref="Y63:Y77" si="21">X63-V63</f>
        <v>0.56799999999999995</v>
      </c>
      <c r="Z63" s="32"/>
    </row>
    <row r="64" spans="1:26" s="13" customFormat="1" ht="15.75" x14ac:dyDescent="0.25">
      <c r="A64" s="36">
        <v>3</v>
      </c>
      <c r="B64" s="32" t="s">
        <v>85</v>
      </c>
      <c r="C64" s="15" t="s">
        <v>42</v>
      </c>
      <c r="D64" s="36" t="s">
        <v>23</v>
      </c>
      <c r="E64" s="16">
        <v>1.6</v>
      </c>
      <c r="F64" s="16" t="s">
        <v>24</v>
      </c>
      <c r="G64" s="16">
        <v>1.6</v>
      </c>
      <c r="H64" s="36" t="s">
        <v>25</v>
      </c>
      <c r="I64" s="36" t="s">
        <v>25</v>
      </c>
      <c r="J64" s="17">
        <v>0.42</v>
      </c>
      <c r="K64" s="72">
        <v>0</v>
      </c>
      <c r="L64" s="72"/>
      <c r="M64" s="17">
        <f t="shared" si="15"/>
        <v>0.42</v>
      </c>
      <c r="N64" s="17">
        <v>0</v>
      </c>
      <c r="O64" s="16">
        <f t="shared" si="16"/>
        <v>1.6</v>
      </c>
      <c r="P64" s="17">
        <f t="shared" si="17"/>
        <v>1.1800000000000002</v>
      </c>
      <c r="Q64" s="36"/>
      <c r="R64" s="15">
        <v>0.159</v>
      </c>
      <c r="S64" s="17">
        <f t="shared" si="18"/>
        <v>0.57899999999999996</v>
      </c>
      <c r="T64" s="36"/>
      <c r="U64" s="36"/>
      <c r="V64" s="17">
        <f t="shared" si="19"/>
        <v>0.57899999999999996</v>
      </c>
      <c r="W64" s="36"/>
      <c r="X64" s="16">
        <f t="shared" si="20"/>
        <v>1.6</v>
      </c>
      <c r="Y64" s="17">
        <f t="shared" si="21"/>
        <v>1.0210000000000001</v>
      </c>
      <c r="Z64" s="32"/>
    </row>
    <row r="65" spans="1:29" s="13" customFormat="1" ht="15.75" x14ac:dyDescent="0.25">
      <c r="A65" s="36">
        <v>4</v>
      </c>
      <c r="B65" s="32" t="s">
        <v>86</v>
      </c>
      <c r="C65" s="15" t="s">
        <v>22</v>
      </c>
      <c r="D65" s="36" t="s">
        <v>23</v>
      </c>
      <c r="E65" s="16">
        <v>1.6</v>
      </c>
      <c r="F65" s="16" t="s">
        <v>24</v>
      </c>
      <c r="G65" s="16">
        <v>2.5</v>
      </c>
      <c r="H65" s="36" t="s">
        <v>25</v>
      </c>
      <c r="I65" s="36" t="s">
        <v>25</v>
      </c>
      <c r="J65" s="17">
        <v>0.16</v>
      </c>
      <c r="K65" s="72">
        <v>0</v>
      </c>
      <c r="L65" s="72"/>
      <c r="M65" s="17">
        <f t="shared" si="15"/>
        <v>0.16</v>
      </c>
      <c r="N65" s="17">
        <v>0</v>
      </c>
      <c r="O65" s="16">
        <f t="shared" si="16"/>
        <v>1.6</v>
      </c>
      <c r="P65" s="17">
        <f t="shared" si="17"/>
        <v>1.4400000000000002</v>
      </c>
      <c r="Q65" s="36"/>
      <c r="R65" s="63">
        <v>0.04</v>
      </c>
      <c r="S65" s="17">
        <f t="shared" si="18"/>
        <v>0.2</v>
      </c>
      <c r="T65" s="36"/>
      <c r="U65" s="36"/>
      <c r="V65" s="17">
        <f t="shared" si="19"/>
        <v>0.2</v>
      </c>
      <c r="W65" s="36"/>
      <c r="X65" s="16">
        <f t="shared" si="20"/>
        <v>1.6</v>
      </c>
      <c r="Y65" s="17">
        <f t="shared" si="21"/>
        <v>1.4000000000000001</v>
      </c>
      <c r="Z65" s="32"/>
    </row>
    <row r="66" spans="1:29" s="13" customFormat="1" ht="15.75" x14ac:dyDescent="0.25">
      <c r="A66" s="36">
        <v>5</v>
      </c>
      <c r="B66" s="32" t="s">
        <v>87</v>
      </c>
      <c r="C66" s="15" t="s">
        <v>42</v>
      </c>
      <c r="D66" s="36" t="s">
        <v>23</v>
      </c>
      <c r="E66" s="16">
        <v>1.6</v>
      </c>
      <c r="F66" s="16" t="s">
        <v>24</v>
      </c>
      <c r="G66" s="16">
        <v>1.6</v>
      </c>
      <c r="H66" s="36" t="s">
        <v>25</v>
      </c>
      <c r="I66" s="36" t="s">
        <v>25</v>
      </c>
      <c r="J66" s="17">
        <v>4.8000000000000001E-2</v>
      </c>
      <c r="K66" s="72">
        <v>0</v>
      </c>
      <c r="L66" s="72"/>
      <c r="M66" s="17">
        <f t="shared" si="15"/>
        <v>4.8000000000000001E-2</v>
      </c>
      <c r="N66" s="17">
        <v>0</v>
      </c>
      <c r="O66" s="16">
        <f t="shared" si="16"/>
        <v>1.6</v>
      </c>
      <c r="P66" s="17">
        <f t="shared" si="17"/>
        <v>1.552</v>
      </c>
      <c r="Q66" s="36"/>
      <c r="R66" s="15">
        <v>3.1E-2</v>
      </c>
      <c r="S66" s="17">
        <f t="shared" si="18"/>
        <v>7.9000000000000001E-2</v>
      </c>
      <c r="T66" s="36"/>
      <c r="U66" s="36"/>
      <c r="V66" s="17">
        <f t="shared" si="19"/>
        <v>7.9000000000000001E-2</v>
      </c>
      <c r="W66" s="36"/>
      <c r="X66" s="16">
        <f t="shared" si="20"/>
        <v>1.6</v>
      </c>
      <c r="Y66" s="17">
        <f t="shared" si="21"/>
        <v>1.5210000000000001</v>
      </c>
      <c r="Z66" s="32"/>
    </row>
    <row r="67" spans="1:29" s="13" customFormat="1" ht="15.75" x14ac:dyDescent="0.25">
      <c r="A67" s="36">
        <v>6</v>
      </c>
      <c r="B67" s="32" t="s">
        <v>88</v>
      </c>
      <c r="C67" s="15" t="s">
        <v>44</v>
      </c>
      <c r="D67" s="36" t="s">
        <v>23</v>
      </c>
      <c r="E67" s="16">
        <v>1.6</v>
      </c>
      <c r="F67" s="16" t="s">
        <v>24</v>
      </c>
      <c r="G67" s="16">
        <v>1</v>
      </c>
      <c r="H67" s="36" t="s">
        <v>25</v>
      </c>
      <c r="I67" s="36" t="s">
        <v>25</v>
      </c>
      <c r="J67" s="17">
        <v>0.16</v>
      </c>
      <c r="K67" s="72">
        <v>0</v>
      </c>
      <c r="L67" s="72"/>
      <c r="M67" s="17">
        <f t="shared" si="15"/>
        <v>0.16</v>
      </c>
      <c r="N67" s="17">
        <v>0</v>
      </c>
      <c r="O67" s="16">
        <f t="shared" si="16"/>
        <v>1</v>
      </c>
      <c r="P67" s="17">
        <f t="shared" si="17"/>
        <v>0.84</v>
      </c>
      <c r="Q67" s="36"/>
      <c r="R67" s="15">
        <v>8.2000000000000003E-2</v>
      </c>
      <c r="S67" s="17">
        <f t="shared" si="18"/>
        <v>0.24199999999999999</v>
      </c>
      <c r="T67" s="36"/>
      <c r="U67" s="36"/>
      <c r="V67" s="17">
        <f t="shared" si="19"/>
        <v>0.24199999999999999</v>
      </c>
      <c r="W67" s="36"/>
      <c r="X67" s="16">
        <f t="shared" si="20"/>
        <v>1</v>
      </c>
      <c r="Y67" s="17">
        <f t="shared" si="21"/>
        <v>0.75800000000000001</v>
      </c>
      <c r="Z67" s="32"/>
    </row>
    <row r="68" spans="1:29" s="13" customFormat="1" ht="15.75" x14ac:dyDescent="0.25">
      <c r="A68" s="36">
        <v>7</v>
      </c>
      <c r="B68" s="32" t="s">
        <v>89</v>
      </c>
      <c r="C68" s="15" t="s">
        <v>44</v>
      </c>
      <c r="D68" s="36" t="s">
        <v>23</v>
      </c>
      <c r="E68" s="16">
        <v>1</v>
      </c>
      <c r="F68" s="16" t="s">
        <v>24</v>
      </c>
      <c r="G68" s="16">
        <v>1.6</v>
      </c>
      <c r="H68" s="36" t="s">
        <v>25</v>
      </c>
      <c r="I68" s="36" t="s">
        <v>25</v>
      </c>
      <c r="J68" s="17">
        <v>9.6000000000000002E-2</v>
      </c>
      <c r="K68" s="72">
        <v>0</v>
      </c>
      <c r="L68" s="72"/>
      <c r="M68" s="17">
        <f t="shared" si="15"/>
        <v>9.6000000000000002E-2</v>
      </c>
      <c r="N68" s="17">
        <v>0</v>
      </c>
      <c r="O68" s="16">
        <f t="shared" si="16"/>
        <v>1</v>
      </c>
      <c r="P68" s="17">
        <f t="shared" si="17"/>
        <v>0.90400000000000003</v>
      </c>
      <c r="Q68" s="36"/>
      <c r="R68" s="15">
        <v>2.8000000000000001E-2</v>
      </c>
      <c r="S68" s="17">
        <f t="shared" si="18"/>
        <v>0.124</v>
      </c>
      <c r="T68" s="36"/>
      <c r="U68" s="36"/>
      <c r="V68" s="17">
        <f t="shared" si="19"/>
        <v>0.124</v>
      </c>
      <c r="W68" s="36"/>
      <c r="X68" s="16">
        <f t="shared" si="20"/>
        <v>1</v>
      </c>
      <c r="Y68" s="17">
        <f t="shared" si="21"/>
        <v>0.876</v>
      </c>
      <c r="Z68" s="32"/>
    </row>
    <row r="69" spans="1:29" s="13" customFormat="1" ht="15.75" x14ac:dyDescent="0.25">
      <c r="A69" s="36">
        <v>8</v>
      </c>
      <c r="B69" s="32" t="s">
        <v>90</v>
      </c>
      <c r="C69" s="15" t="s">
        <v>42</v>
      </c>
      <c r="D69" s="36" t="s">
        <v>23</v>
      </c>
      <c r="E69" s="16">
        <v>1.6</v>
      </c>
      <c r="F69" s="16" t="s">
        <v>24</v>
      </c>
      <c r="G69" s="16">
        <v>1.6</v>
      </c>
      <c r="H69" s="36" t="s">
        <v>25</v>
      </c>
      <c r="I69" s="36" t="s">
        <v>25</v>
      </c>
      <c r="J69" s="17">
        <v>0.192</v>
      </c>
      <c r="K69" s="72">
        <v>0</v>
      </c>
      <c r="L69" s="72"/>
      <c r="M69" s="17">
        <f t="shared" si="15"/>
        <v>0.192</v>
      </c>
      <c r="N69" s="17">
        <v>0</v>
      </c>
      <c r="O69" s="16">
        <f t="shared" si="16"/>
        <v>1.6</v>
      </c>
      <c r="P69" s="17">
        <f t="shared" si="17"/>
        <v>1.4080000000000001</v>
      </c>
      <c r="Q69" s="36"/>
      <c r="R69" s="15">
        <v>1.2E-2</v>
      </c>
      <c r="S69" s="17">
        <f t="shared" si="18"/>
        <v>0.20400000000000001</v>
      </c>
      <c r="T69" s="36"/>
      <c r="U69" s="36"/>
      <c r="V69" s="17">
        <f t="shared" si="19"/>
        <v>0.20400000000000001</v>
      </c>
      <c r="W69" s="36"/>
      <c r="X69" s="16">
        <f t="shared" si="20"/>
        <v>1.6</v>
      </c>
      <c r="Y69" s="17">
        <f t="shared" si="21"/>
        <v>1.3960000000000001</v>
      </c>
      <c r="Z69" s="32"/>
    </row>
    <row r="70" spans="1:29" s="13" customFormat="1" ht="15.75" x14ac:dyDescent="0.25">
      <c r="A70" s="36">
        <v>9</v>
      </c>
      <c r="B70" s="32" t="s">
        <v>91</v>
      </c>
      <c r="C70" s="15" t="s">
        <v>44</v>
      </c>
      <c r="D70" s="36" t="s">
        <v>23</v>
      </c>
      <c r="E70" s="16">
        <v>1.6</v>
      </c>
      <c r="F70" s="16" t="s">
        <v>24</v>
      </c>
      <c r="G70" s="16">
        <v>1</v>
      </c>
      <c r="H70" s="36" t="s">
        <v>25</v>
      </c>
      <c r="I70" s="36" t="s">
        <v>25</v>
      </c>
      <c r="J70" s="17">
        <v>9.6000000000000002E-2</v>
      </c>
      <c r="K70" s="72">
        <v>0</v>
      </c>
      <c r="L70" s="72"/>
      <c r="M70" s="17">
        <f t="shared" si="15"/>
        <v>9.6000000000000002E-2</v>
      </c>
      <c r="N70" s="17">
        <v>0</v>
      </c>
      <c r="O70" s="16">
        <f t="shared" si="16"/>
        <v>1</v>
      </c>
      <c r="P70" s="17">
        <f t="shared" si="17"/>
        <v>0.90400000000000003</v>
      </c>
      <c r="Q70" s="36"/>
      <c r="R70" s="15">
        <v>2.4E-2</v>
      </c>
      <c r="S70" s="17">
        <f t="shared" si="18"/>
        <v>0.12</v>
      </c>
      <c r="T70" s="36"/>
      <c r="U70" s="36"/>
      <c r="V70" s="17">
        <f t="shared" si="19"/>
        <v>0.12</v>
      </c>
      <c r="W70" s="36"/>
      <c r="X70" s="16">
        <f t="shared" si="20"/>
        <v>1</v>
      </c>
      <c r="Y70" s="17">
        <f t="shared" si="21"/>
        <v>0.88</v>
      </c>
      <c r="Z70" s="32"/>
    </row>
    <row r="71" spans="1:29" s="13" customFormat="1" ht="15.75" x14ac:dyDescent="0.25">
      <c r="A71" s="36">
        <v>10</v>
      </c>
      <c r="B71" s="32" t="s">
        <v>92</v>
      </c>
      <c r="C71" s="15" t="s">
        <v>93</v>
      </c>
      <c r="D71" s="36" t="s">
        <v>23</v>
      </c>
      <c r="E71" s="16">
        <v>4</v>
      </c>
      <c r="F71" s="16" t="s">
        <v>24</v>
      </c>
      <c r="G71" s="16">
        <v>4</v>
      </c>
      <c r="H71" s="36" t="s">
        <v>25</v>
      </c>
      <c r="I71" s="36" t="s">
        <v>25</v>
      </c>
      <c r="J71" s="17">
        <v>0.96</v>
      </c>
      <c r="K71" s="72">
        <v>0</v>
      </c>
      <c r="L71" s="72"/>
      <c r="M71" s="17">
        <f t="shared" si="15"/>
        <v>0.96</v>
      </c>
      <c r="N71" s="17">
        <v>0</v>
      </c>
      <c r="O71" s="16">
        <f t="shared" si="16"/>
        <v>4</v>
      </c>
      <c r="P71" s="17">
        <f t="shared" si="17"/>
        <v>3.04</v>
      </c>
      <c r="Q71" s="36"/>
      <c r="R71" s="15">
        <v>0.14899999999999999</v>
      </c>
      <c r="S71" s="17">
        <f t="shared" si="18"/>
        <v>1.109</v>
      </c>
      <c r="T71" s="36"/>
      <c r="U71" s="36"/>
      <c r="V71" s="17">
        <f t="shared" si="19"/>
        <v>1.109</v>
      </c>
      <c r="W71" s="36"/>
      <c r="X71" s="16">
        <f t="shared" si="20"/>
        <v>4</v>
      </c>
      <c r="Y71" s="17">
        <f t="shared" si="21"/>
        <v>2.891</v>
      </c>
      <c r="Z71" s="32"/>
    </row>
    <row r="72" spans="1:29" s="13" customFormat="1" ht="15.75" x14ac:dyDescent="0.25">
      <c r="A72" s="36">
        <v>11</v>
      </c>
      <c r="B72" s="32" t="s">
        <v>94</v>
      </c>
      <c r="C72" s="15" t="s">
        <v>39</v>
      </c>
      <c r="D72" s="36" t="s">
        <v>23</v>
      </c>
      <c r="E72" s="16">
        <v>1</v>
      </c>
      <c r="F72" s="16" t="s">
        <v>24</v>
      </c>
      <c r="G72" s="16">
        <v>2.5</v>
      </c>
      <c r="H72" s="36" t="s">
        <v>25</v>
      </c>
      <c r="I72" s="36" t="s">
        <v>25</v>
      </c>
      <c r="J72" s="17">
        <v>3.2000000000000001E-2</v>
      </c>
      <c r="K72" s="72">
        <v>0</v>
      </c>
      <c r="L72" s="72"/>
      <c r="M72" s="17">
        <f t="shared" si="15"/>
        <v>3.2000000000000001E-2</v>
      </c>
      <c r="N72" s="17">
        <v>0</v>
      </c>
      <c r="O72" s="16">
        <f t="shared" si="16"/>
        <v>1</v>
      </c>
      <c r="P72" s="17">
        <f t="shared" si="17"/>
        <v>0.96799999999999997</v>
      </c>
      <c r="Q72" s="36"/>
      <c r="R72" s="15">
        <v>1.2999999999999999E-2</v>
      </c>
      <c r="S72" s="17">
        <f t="shared" si="18"/>
        <v>4.4999999999999998E-2</v>
      </c>
      <c r="T72" s="36"/>
      <c r="U72" s="36"/>
      <c r="V72" s="17">
        <f t="shared" si="19"/>
        <v>4.4999999999999998E-2</v>
      </c>
      <c r="W72" s="36"/>
      <c r="X72" s="16">
        <f t="shared" si="20"/>
        <v>1</v>
      </c>
      <c r="Y72" s="17">
        <f t="shared" si="21"/>
        <v>0.95499999999999996</v>
      </c>
      <c r="Z72" s="32"/>
    </row>
    <row r="73" spans="1:29" s="13" customFormat="1" ht="15.75" x14ac:dyDescent="0.25">
      <c r="A73" s="36">
        <v>12</v>
      </c>
      <c r="B73" s="32" t="s">
        <v>95</v>
      </c>
      <c r="C73" s="15" t="s">
        <v>42</v>
      </c>
      <c r="D73" s="36" t="s">
        <v>23</v>
      </c>
      <c r="E73" s="16">
        <v>1.6</v>
      </c>
      <c r="F73" s="16" t="s">
        <v>24</v>
      </c>
      <c r="G73" s="16">
        <v>1.6</v>
      </c>
      <c r="H73" s="36" t="s">
        <v>25</v>
      </c>
      <c r="I73" s="36" t="s">
        <v>25</v>
      </c>
      <c r="J73" s="17">
        <v>3.2000000000000001E-2</v>
      </c>
      <c r="K73" s="72">
        <v>0</v>
      </c>
      <c r="L73" s="72"/>
      <c r="M73" s="17">
        <f t="shared" si="15"/>
        <v>3.2000000000000001E-2</v>
      </c>
      <c r="N73" s="17">
        <v>0</v>
      </c>
      <c r="O73" s="16">
        <f t="shared" si="16"/>
        <v>1.6</v>
      </c>
      <c r="P73" s="17">
        <f t="shared" si="17"/>
        <v>1.5680000000000001</v>
      </c>
      <c r="Q73" s="36"/>
      <c r="R73" s="15">
        <v>0.28499999999999998</v>
      </c>
      <c r="S73" s="17">
        <f t="shared" si="18"/>
        <v>0.31699999999999995</v>
      </c>
      <c r="T73" s="36"/>
      <c r="U73" s="36"/>
      <c r="V73" s="17">
        <f t="shared" si="19"/>
        <v>0.31699999999999995</v>
      </c>
      <c r="W73" s="36"/>
      <c r="X73" s="16">
        <f t="shared" si="20"/>
        <v>1.6</v>
      </c>
      <c r="Y73" s="17">
        <f>X73-V73-V79</f>
        <v>1.2700000000000002</v>
      </c>
      <c r="Z73" s="32"/>
      <c r="AC73" s="35" t="s">
        <v>96</v>
      </c>
    </row>
    <row r="74" spans="1:29" s="13" customFormat="1" ht="15.75" x14ac:dyDescent="0.25">
      <c r="A74" s="36">
        <v>13</v>
      </c>
      <c r="B74" s="32" t="s">
        <v>97</v>
      </c>
      <c r="C74" s="15" t="s">
        <v>44</v>
      </c>
      <c r="D74" s="36" t="s">
        <v>23</v>
      </c>
      <c r="E74" s="16">
        <v>1</v>
      </c>
      <c r="F74" s="16" t="s">
        <v>24</v>
      </c>
      <c r="G74" s="16">
        <v>1.6</v>
      </c>
      <c r="H74" s="36" t="s">
        <v>25</v>
      </c>
      <c r="I74" s="36" t="s">
        <v>25</v>
      </c>
      <c r="J74" s="17">
        <v>3.2000000000000001E-2</v>
      </c>
      <c r="K74" s="72">
        <v>0</v>
      </c>
      <c r="L74" s="72"/>
      <c r="M74" s="17">
        <f t="shared" si="15"/>
        <v>3.2000000000000001E-2</v>
      </c>
      <c r="N74" s="17">
        <v>0</v>
      </c>
      <c r="O74" s="16">
        <f t="shared" si="16"/>
        <v>1</v>
      </c>
      <c r="P74" s="17">
        <f t="shared" si="17"/>
        <v>0.96799999999999997</v>
      </c>
      <c r="Q74" s="36"/>
      <c r="R74" s="15">
        <v>0</v>
      </c>
      <c r="S74" s="17">
        <f t="shared" si="18"/>
        <v>3.2000000000000001E-2</v>
      </c>
      <c r="T74" s="36"/>
      <c r="U74" s="36"/>
      <c r="V74" s="17">
        <f t="shared" si="19"/>
        <v>3.2000000000000001E-2</v>
      </c>
      <c r="W74" s="36"/>
      <c r="X74" s="16">
        <f t="shared" si="20"/>
        <v>1</v>
      </c>
      <c r="Y74" s="17">
        <f t="shared" si="21"/>
        <v>0.96799999999999997</v>
      </c>
      <c r="Z74" s="32"/>
    </row>
    <row r="75" spans="1:29" s="13" customFormat="1" ht="15.75" x14ac:dyDescent="0.25">
      <c r="A75" s="36">
        <v>14</v>
      </c>
      <c r="B75" s="32" t="s">
        <v>98</v>
      </c>
      <c r="C75" s="15" t="s">
        <v>99</v>
      </c>
      <c r="D75" s="36" t="s">
        <v>23</v>
      </c>
      <c r="E75" s="16">
        <v>4</v>
      </c>
      <c r="F75" s="16" t="s">
        <v>24</v>
      </c>
      <c r="G75" s="16">
        <v>2.5</v>
      </c>
      <c r="H75" s="36" t="s">
        <v>25</v>
      </c>
      <c r="I75" s="36" t="s">
        <v>25</v>
      </c>
      <c r="J75" s="17">
        <v>0.64</v>
      </c>
      <c r="K75" s="72">
        <v>0</v>
      </c>
      <c r="L75" s="72"/>
      <c r="M75" s="17">
        <f t="shared" si="15"/>
        <v>0.64</v>
      </c>
      <c r="N75" s="17">
        <v>0</v>
      </c>
      <c r="O75" s="16">
        <f t="shared" si="16"/>
        <v>2.5</v>
      </c>
      <c r="P75" s="17">
        <f t="shared" si="17"/>
        <v>1.8599999999999999</v>
      </c>
      <c r="Q75" s="36"/>
      <c r="R75" s="15">
        <v>7.6999999999999999E-2</v>
      </c>
      <c r="S75" s="17">
        <f>J75+R75</f>
        <v>0.71699999999999997</v>
      </c>
      <c r="T75" s="36"/>
      <c r="U75" s="36"/>
      <c r="V75" s="17">
        <f>S75-T75</f>
        <v>0.71699999999999997</v>
      </c>
      <c r="W75" s="36"/>
      <c r="X75" s="16">
        <f t="shared" si="20"/>
        <v>2.5</v>
      </c>
      <c r="Y75" s="17">
        <f>X75-V75-V80</f>
        <v>1.6789999999999998</v>
      </c>
      <c r="Z75" s="32"/>
      <c r="AC75" s="35" t="s">
        <v>100</v>
      </c>
    </row>
    <row r="76" spans="1:29" s="13" customFormat="1" ht="15.75" x14ac:dyDescent="0.25">
      <c r="A76" s="36">
        <v>15</v>
      </c>
      <c r="B76" s="32" t="s">
        <v>101</v>
      </c>
      <c r="C76" s="15" t="s">
        <v>39</v>
      </c>
      <c r="D76" s="36" t="s">
        <v>23</v>
      </c>
      <c r="E76" s="16">
        <v>1</v>
      </c>
      <c r="F76" s="16" t="s">
        <v>24</v>
      </c>
      <c r="G76" s="16">
        <v>2.5</v>
      </c>
      <c r="H76" s="36" t="s">
        <v>25</v>
      </c>
      <c r="I76" s="36" t="s">
        <v>25</v>
      </c>
      <c r="J76" s="17">
        <v>0.36</v>
      </c>
      <c r="K76" s="72">
        <v>0</v>
      </c>
      <c r="L76" s="72"/>
      <c r="M76" s="17">
        <f t="shared" si="15"/>
        <v>0.36</v>
      </c>
      <c r="N76" s="17">
        <v>0</v>
      </c>
      <c r="O76" s="16">
        <f t="shared" si="16"/>
        <v>1</v>
      </c>
      <c r="P76" s="17">
        <f t="shared" si="17"/>
        <v>0.64</v>
      </c>
      <c r="Q76" s="36"/>
      <c r="R76" s="15">
        <v>1.6E-2</v>
      </c>
      <c r="S76" s="17">
        <f t="shared" si="18"/>
        <v>0.376</v>
      </c>
      <c r="T76" s="36"/>
      <c r="U76" s="36"/>
      <c r="V76" s="17">
        <f t="shared" si="19"/>
        <v>0.376</v>
      </c>
      <c r="W76" s="36"/>
      <c r="X76" s="16">
        <f t="shared" si="20"/>
        <v>1</v>
      </c>
      <c r="Y76" s="17">
        <f>X76-V76-V79</f>
        <v>0.61099999999999999</v>
      </c>
      <c r="Z76" s="32"/>
      <c r="AC76" s="35" t="s">
        <v>96</v>
      </c>
    </row>
    <row r="77" spans="1:29" s="13" customFormat="1" ht="15.75" x14ac:dyDescent="0.25">
      <c r="A77" s="36">
        <v>16</v>
      </c>
      <c r="B77" s="32" t="s">
        <v>102</v>
      </c>
      <c r="C77" s="15" t="s">
        <v>22</v>
      </c>
      <c r="D77" s="36" t="s">
        <v>23</v>
      </c>
      <c r="E77" s="16">
        <v>2.5</v>
      </c>
      <c r="F77" s="16" t="s">
        <v>24</v>
      </c>
      <c r="G77" s="16">
        <v>1.6</v>
      </c>
      <c r="H77" s="36" t="s">
        <v>25</v>
      </c>
      <c r="I77" s="36" t="s">
        <v>25</v>
      </c>
      <c r="J77" s="17">
        <v>0.42</v>
      </c>
      <c r="K77" s="72">
        <v>0</v>
      </c>
      <c r="L77" s="72"/>
      <c r="M77" s="17">
        <f t="shared" si="15"/>
        <v>0.42</v>
      </c>
      <c r="N77" s="17">
        <v>0</v>
      </c>
      <c r="O77" s="16">
        <f t="shared" si="16"/>
        <v>1.6</v>
      </c>
      <c r="P77" s="17">
        <f t="shared" si="17"/>
        <v>1.1800000000000002</v>
      </c>
      <c r="Q77" s="36"/>
      <c r="R77" s="15">
        <v>0.14699999999999999</v>
      </c>
      <c r="S77" s="17">
        <f t="shared" si="18"/>
        <v>0.56699999999999995</v>
      </c>
      <c r="T77" s="36"/>
      <c r="U77" s="36"/>
      <c r="V77" s="17">
        <f t="shared" si="19"/>
        <v>0.56699999999999995</v>
      </c>
      <c r="W77" s="36"/>
      <c r="X77" s="16">
        <f t="shared" si="20"/>
        <v>1.6</v>
      </c>
      <c r="Y77" s="17">
        <f t="shared" si="21"/>
        <v>1.0330000000000001</v>
      </c>
      <c r="Z77" s="32"/>
    </row>
    <row r="78" spans="1:29" s="13" customFormat="1" ht="15.75" x14ac:dyDescent="0.2">
      <c r="A78" s="84" t="s">
        <v>52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6"/>
    </row>
    <row r="79" spans="1:29" s="13" customFormat="1" ht="15.75" x14ac:dyDescent="0.25">
      <c r="A79" s="36">
        <v>1</v>
      </c>
      <c r="B79" s="32" t="s">
        <v>103</v>
      </c>
      <c r="C79" s="15">
        <v>6.3</v>
      </c>
      <c r="D79" s="36" t="s">
        <v>23</v>
      </c>
      <c r="E79" s="16">
        <v>6.3</v>
      </c>
      <c r="F79" s="36" t="s">
        <v>25</v>
      </c>
      <c r="G79" s="36" t="s">
        <v>25</v>
      </c>
      <c r="H79" s="36" t="s">
        <v>25</v>
      </c>
      <c r="I79" s="36" t="s">
        <v>25</v>
      </c>
      <c r="J79" s="17">
        <v>0</v>
      </c>
      <c r="K79" s="79" t="s">
        <v>104</v>
      </c>
      <c r="L79" s="80"/>
      <c r="M79" s="80"/>
      <c r="N79" s="80"/>
      <c r="O79" s="80"/>
      <c r="P79" s="81"/>
      <c r="Q79" s="36"/>
      <c r="R79" s="15">
        <v>1.2999999999999999E-2</v>
      </c>
      <c r="S79" s="17">
        <f>J79+R79</f>
        <v>1.2999999999999999E-2</v>
      </c>
      <c r="T79" s="36"/>
      <c r="U79" s="36"/>
      <c r="V79" s="17">
        <f>S79-T79</f>
        <v>1.2999999999999999E-2</v>
      </c>
      <c r="W79" s="36"/>
      <c r="X79" s="36"/>
      <c r="Y79" s="17"/>
      <c r="Z79" s="32"/>
      <c r="AB79" s="37"/>
      <c r="AC79" s="35"/>
    </row>
    <row r="80" spans="1:29" s="13" customFormat="1" ht="15.75" x14ac:dyDescent="0.25">
      <c r="A80" s="36">
        <v>2</v>
      </c>
      <c r="B80" s="32" t="s">
        <v>105</v>
      </c>
      <c r="C80" s="15">
        <v>10</v>
      </c>
      <c r="D80" s="36" t="s">
        <v>23</v>
      </c>
      <c r="E80" s="16">
        <v>10</v>
      </c>
      <c r="F80" s="36" t="s">
        <v>25</v>
      </c>
      <c r="G80" s="36" t="s">
        <v>25</v>
      </c>
      <c r="H80" s="36" t="s">
        <v>25</v>
      </c>
      <c r="I80" s="36" t="s">
        <v>25</v>
      </c>
      <c r="J80" s="17">
        <v>0</v>
      </c>
      <c r="K80" s="79" t="s">
        <v>104</v>
      </c>
      <c r="L80" s="80"/>
      <c r="M80" s="80"/>
      <c r="N80" s="80"/>
      <c r="O80" s="80"/>
      <c r="P80" s="81"/>
      <c r="Q80" s="36"/>
      <c r="R80" s="15">
        <v>0.104</v>
      </c>
      <c r="S80" s="17">
        <f>J80+R80</f>
        <v>0.104</v>
      </c>
      <c r="T80" s="36"/>
      <c r="U80" s="36"/>
      <c r="V80" s="17">
        <f>S80-T80</f>
        <v>0.104</v>
      </c>
      <c r="W80" s="36"/>
      <c r="X80" s="36"/>
      <c r="Y80" s="17"/>
      <c r="Z80" s="32"/>
      <c r="AB80" s="38"/>
      <c r="AC80" s="35"/>
    </row>
    <row r="81" spans="1:26" s="13" customFormat="1" ht="15.75" x14ac:dyDescent="0.25">
      <c r="A81" s="36">
        <v>3</v>
      </c>
      <c r="B81" s="32" t="s">
        <v>106</v>
      </c>
      <c r="C81" s="15">
        <v>1.6</v>
      </c>
      <c r="D81" s="36" t="s">
        <v>23</v>
      </c>
      <c r="E81" s="16">
        <v>1.6</v>
      </c>
      <c r="F81" s="36" t="s">
        <v>25</v>
      </c>
      <c r="G81" s="36" t="s">
        <v>25</v>
      </c>
      <c r="H81" s="36" t="s">
        <v>25</v>
      </c>
      <c r="I81" s="36" t="s">
        <v>25</v>
      </c>
      <c r="J81" s="17">
        <v>1.6E-2</v>
      </c>
      <c r="K81" s="82">
        <v>0</v>
      </c>
      <c r="L81" s="83"/>
      <c r="M81" s="17">
        <f>J81</f>
        <v>1.6E-2</v>
      </c>
      <c r="N81" s="17">
        <v>0</v>
      </c>
      <c r="O81" s="16">
        <f>SUM(MIN(D81:I81))</f>
        <v>1.6</v>
      </c>
      <c r="P81" s="17">
        <f>O81-M81</f>
        <v>1.5840000000000001</v>
      </c>
      <c r="Q81" s="36"/>
      <c r="R81" s="15">
        <v>0.02</v>
      </c>
      <c r="S81" s="17">
        <f>J81+R81</f>
        <v>3.6000000000000004E-2</v>
      </c>
      <c r="T81" s="36"/>
      <c r="U81" s="36"/>
      <c r="V81" s="17">
        <f>S81-T81</f>
        <v>3.6000000000000004E-2</v>
      </c>
      <c r="W81" s="36"/>
      <c r="X81" s="16">
        <f>O81</f>
        <v>1.6</v>
      </c>
      <c r="Y81" s="17">
        <f>X81-V81</f>
        <v>1.5640000000000001</v>
      </c>
      <c r="Z81" s="32"/>
    </row>
    <row r="82" spans="1:26" s="34" customFormat="1" ht="15.75" x14ac:dyDescent="0.25">
      <c r="A82" s="33"/>
      <c r="B82" s="24" t="s">
        <v>54</v>
      </c>
      <c r="C82" s="25">
        <v>76.900000000000006</v>
      </c>
      <c r="D82" s="25"/>
      <c r="E82" s="70">
        <f>SUM(E62:I77)+SUM(E79:E81)</f>
        <v>76.90000000000002</v>
      </c>
      <c r="F82" s="70"/>
      <c r="G82" s="70"/>
      <c r="H82" s="70"/>
      <c r="I82" s="70"/>
      <c r="J82" s="26">
        <f>SUM(J62:J77)+J81</f>
        <v>3.7120000000000002</v>
      </c>
      <c r="K82" s="71">
        <v>0</v>
      </c>
      <c r="L82" s="71"/>
      <c r="M82" s="27">
        <f>SUM(M62:M77)+M81</f>
        <v>3.7120000000000002</v>
      </c>
      <c r="N82" s="27">
        <v>0</v>
      </c>
      <c r="O82" s="28">
        <f>SUM(O62:O77)+O81</f>
        <v>25.700000000000003</v>
      </c>
      <c r="P82" s="27">
        <f t="shared" ref="P82" si="22">O82-M82</f>
        <v>21.988000000000003</v>
      </c>
      <c r="Q82" s="33"/>
      <c r="R82" s="62"/>
      <c r="S82" s="24"/>
      <c r="T82" s="24"/>
      <c r="U82" s="24"/>
      <c r="V82" s="24"/>
      <c r="W82" s="24"/>
      <c r="X82" s="24"/>
      <c r="Y82" s="24"/>
      <c r="Z82" s="24"/>
    </row>
    <row r="83" spans="1:26" s="34" customFormat="1" ht="15.75" x14ac:dyDescent="0.25">
      <c r="A83" s="33"/>
      <c r="B83" s="30" t="s">
        <v>55</v>
      </c>
      <c r="C83" s="25"/>
      <c r="D83" s="25"/>
      <c r="E83" s="70"/>
      <c r="F83" s="70"/>
      <c r="G83" s="70"/>
      <c r="H83" s="70"/>
      <c r="I83" s="70"/>
      <c r="J83" s="26"/>
      <c r="K83" s="71"/>
      <c r="L83" s="71"/>
      <c r="M83" s="39"/>
      <c r="N83" s="27"/>
      <c r="O83" s="27"/>
      <c r="P83" s="27"/>
      <c r="Q83" s="33"/>
      <c r="R83" s="62"/>
      <c r="S83" s="24"/>
      <c r="T83" s="24"/>
      <c r="U83" s="24"/>
      <c r="V83" s="24"/>
      <c r="W83" s="24"/>
      <c r="X83" s="24"/>
      <c r="Y83" s="24"/>
      <c r="Z83" s="24"/>
    </row>
    <row r="84" spans="1:26" s="34" customFormat="1" ht="15.75" x14ac:dyDescent="0.25">
      <c r="A84" s="33"/>
      <c r="B84" s="30" t="s">
        <v>56</v>
      </c>
      <c r="C84" s="25"/>
      <c r="D84" s="25"/>
      <c r="E84" s="70"/>
      <c r="F84" s="70"/>
      <c r="G84" s="70"/>
      <c r="H84" s="70"/>
      <c r="I84" s="70"/>
      <c r="J84" s="26"/>
      <c r="K84" s="71"/>
      <c r="L84" s="71"/>
      <c r="M84" s="39"/>
      <c r="N84" s="27"/>
      <c r="O84" s="27"/>
      <c r="P84" s="27">
        <f>P82</f>
        <v>21.988000000000003</v>
      </c>
      <c r="Q84" s="33"/>
      <c r="R84" s="62"/>
      <c r="S84" s="24"/>
      <c r="T84" s="24"/>
      <c r="U84" s="24"/>
      <c r="V84" s="24"/>
      <c r="W84" s="24"/>
      <c r="X84" s="24"/>
      <c r="Y84" s="24"/>
      <c r="Z84" s="24"/>
    </row>
    <row r="85" spans="1:26" s="34" customFormat="1" ht="15.75" x14ac:dyDescent="0.25">
      <c r="A85" s="73" t="s">
        <v>107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5"/>
    </row>
    <row r="86" spans="1:26" s="13" customFormat="1" ht="15.75" x14ac:dyDescent="0.25">
      <c r="A86" s="76" t="s">
        <v>20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8"/>
    </row>
    <row r="87" spans="1:26" s="13" customFormat="1" ht="15.75" x14ac:dyDescent="0.25">
      <c r="A87" s="36">
        <v>1</v>
      </c>
      <c r="B87" s="32" t="s">
        <v>108</v>
      </c>
      <c r="C87" s="15" t="s">
        <v>27</v>
      </c>
      <c r="D87" s="36" t="s">
        <v>23</v>
      </c>
      <c r="E87" s="16">
        <v>10</v>
      </c>
      <c r="F87" s="16" t="s">
        <v>24</v>
      </c>
      <c r="G87" s="16">
        <v>10</v>
      </c>
      <c r="H87" s="36" t="s">
        <v>25</v>
      </c>
      <c r="I87" s="36" t="s">
        <v>25</v>
      </c>
      <c r="J87" s="17">
        <v>2.3199999999999998</v>
      </c>
      <c r="K87" s="72">
        <v>0</v>
      </c>
      <c r="L87" s="72"/>
      <c r="M87" s="17">
        <f t="shared" ref="M87:M106" si="23">J87</f>
        <v>2.3199999999999998</v>
      </c>
      <c r="N87" s="17">
        <v>0</v>
      </c>
      <c r="O87" s="16">
        <v>10</v>
      </c>
      <c r="P87" s="17">
        <f t="shared" ref="P87:P106" si="24">O87-M87</f>
        <v>7.68</v>
      </c>
      <c r="Q87" s="36"/>
      <c r="R87" s="15">
        <v>0.63200000000000001</v>
      </c>
      <c r="S87" s="17">
        <f>J87+R87</f>
        <v>2.952</v>
      </c>
      <c r="T87" s="36"/>
      <c r="U87" s="36"/>
      <c r="V87" s="17">
        <f>S87-T87</f>
        <v>2.952</v>
      </c>
      <c r="W87" s="36"/>
      <c r="X87" s="16">
        <f>O87</f>
        <v>10</v>
      </c>
      <c r="Y87" s="17">
        <f>X87-V87</f>
        <v>7.048</v>
      </c>
      <c r="Z87" s="32"/>
    </row>
    <row r="88" spans="1:26" s="13" customFormat="1" ht="15.75" x14ac:dyDescent="0.25">
      <c r="A88" s="36">
        <v>2</v>
      </c>
      <c r="B88" s="32" t="s">
        <v>109</v>
      </c>
      <c r="C88" s="15" t="s">
        <v>27</v>
      </c>
      <c r="D88" s="36" t="s">
        <v>23</v>
      </c>
      <c r="E88" s="16">
        <v>10</v>
      </c>
      <c r="F88" s="16" t="s">
        <v>24</v>
      </c>
      <c r="G88" s="16">
        <v>10</v>
      </c>
      <c r="H88" s="36" t="s">
        <v>25</v>
      </c>
      <c r="I88" s="36" t="s">
        <v>25</v>
      </c>
      <c r="J88" s="17">
        <v>0.48</v>
      </c>
      <c r="K88" s="72">
        <v>0</v>
      </c>
      <c r="L88" s="72"/>
      <c r="M88" s="17">
        <f t="shared" si="23"/>
        <v>0.48</v>
      </c>
      <c r="N88" s="17">
        <v>0</v>
      </c>
      <c r="O88" s="16">
        <v>10</v>
      </c>
      <c r="P88" s="17">
        <f t="shared" si="24"/>
        <v>9.52</v>
      </c>
      <c r="Q88" s="36"/>
      <c r="R88" s="15">
        <v>0.114</v>
      </c>
      <c r="S88" s="17">
        <f t="shared" ref="S88:S106" si="25">J88+R88</f>
        <v>0.59399999999999997</v>
      </c>
      <c r="T88" s="36"/>
      <c r="U88" s="36"/>
      <c r="V88" s="17">
        <f t="shared" ref="V88:V106" si="26">S88-T88</f>
        <v>0.59399999999999997</v>
      </c>
      <c r="W88" s="36"/>
      <c r="X88" s="16">
        <f t="shared" ref="X88:X106" si="27">O88</f>
        <v>10</v>
      </c>
      <c r="Y88" s="17">
        <f t="shared" ref="Y88:Y106" si="28">X88-V88</f>
        <v>9.4060000000000006</v>
      </c>
      <c r="Z88" s="32"/>
    </row>
    <row r="89" spans="1:26" s="13" customFormat="1" ht="15.75" x14ac:dyDescent="0.25">
      <c r="A89" s="36">
        <v>3</v>
      </c>
      <c r="B89" s="32" t="s">
        <v>110</v>
      </c>
      <c r="C89" s="15" t="s">
        <v>22</v>
      </c>
      <c r="D89" s="36" t="s">
        <v>23</v>
      </c>
      <c r="E89" s="16">
        <v>2.5</v>
      </c>
      <c r="F89" s="16" t="s">
        <v>24</v>
      </c>
      <c r="G89" s="16">
        <v>1.6</v>
      </c>
      <c r="H89" s="36" t="s">
        <v>25</v>
      </c>
      <c r="I89" s="36" t="s">
        <v>25</v>
      </c>
      <c r="J89" s="17">
        <v>1.6E-2</v>
      </c>
      <c r="K89" s="72">
        <v>0</v>
      </c>
      <c r="L89" s="72"/>
      <c r="M89" s="17">
        <f t="shared" si="23"/>
        <v>1.6E-2</v>
      </c>
      <c r="N89" s="17">
        <v>0</v>
      </c>
      <c r="O89" s="16">
        <v>1.5999999999999999</v>
      </c>
      <c r="P89" s="17">
        <f t="shared" si="24"/>
        <v>1.5839999999999999</v>
      </c>
      <c r="Q89" s="36"/>
      <c r="R89" s="15">
        <v>0.214</v>
      </c>
      <c r="S89" s="17">
        <f t="shared" si="25"/>
        <v>0.22999999999999998</v>
      </c>
      <c r="T89" s="36"/>
      <c r="U89" s="36"/>
      <c r="V89" s="17">
        <f t="shared" si="26"/>
        <v>0.22999999999999998</v>
      </c>
      <c r="W89" s="36"/>
      <c r="X89" s="16">
        <f t="shared" si="27"/>
        <v>1.5999999999999999</v>
      </c>
      <c r="Y89" s="17">
        <f t="shared" si="28"/>
        <v>1.3699999999999999</v>
      </c>
      <c r="Z89" s="32"/>
    </row>
    <row r="90" spans="1:26" s="13" customFormat="1" ht="15.75" x14ac:dyDescent="0.25">
      <c r="A90" s="36">
        <v>4</v>
      </c>
      <c r="B90" s="32" t="s">
        <v>111</v>
      </c>
      <c r="C90" s="15" t="s">
        <v>112</v>
      </c>
      <c r="D90" s="36" t="s">
        <v>23</v>
      </c>
      <c r="E90" s="16">
        <v>6.3</v>
      </c>
      <c r="F90" s="16" t="s">
        <v>24</v>
      </c>
      <c r="G90" s="16">
        <v>2.5</v>
      </c>
      <c r="H90" s="36" t="s">
        <v>25</v>
      </c>
      <c r="I90" s="36" t="s">
        <v>25</v>
      </c>
      <c r="J90" s="17">
        <v>0.20799999999999999</v>
      </c>
      <c r="K90" s="72">
        <v>0</v>
      </c>
      <c r="L90" s="72"/>
      <c r="M90" s="17">
        <f t="shared" si="23"/>
        <v>0.20799999999999999</v>
      </c>
      <c r="N90" s="17">
        <v>0</v>
      </c>
      <c r="O90" s="16">
        <v>2.5</v>
      </c>
      <c r="P90" s="17">
        <f t="shared" si="24"/>
        <v>2.2919999999999998</v>
      </c>
      <c r="Q90" s="36"/>
      <c r="R90" s="15">
        <v>1.6E-2</v>
      </c>
      <c r="S90" s="17">
        <f t="shared" si="25"/>
        <v>0.22399999999999998</v>
      </c>
      <c r="T90" s="36"/>
      <c r="U90" s="36"/>
      <c r="V90" s="17">
        <f t="shared" si="26"/>
        <v>0.22399999999999998</v>
      </c>
      <c r="W90" s="36"/>
      <c r="X90" s="16">
        <f t="shared" si="27"/>
        <v>2.5</v>
      </c>
      <c r="Y90" s="17">
        <f t="shared" si="28"/>
        <v>2.2759999999999998</v>
      </c>
      <c r="Z90" s="32"/>
    </row>
    <row r="91" spans="1:26" s="13" customFormat="1" ht="15.75" x14ac:dyDescent="0.25">
      <c r="A91" s="36">
        <v>5</v>
      </c>
      <c r="B91" s="32" t="s">
        <v>113</v>
      </c>
      <c r="C91" s="15" t="s">
        <v>67</v>
      </c>
      <c r="D91" s="36" t="s">
        <v>23</v>
      </c>
      <c r="E91" s="16">
        <v>2.5</v>
      </c>
      <c r="F91" s="16" t="s">
        <v>24</v>
      </c>
      <c r="G91" s="16">
        <v>2.5</v>
      </c>
      <c r="H91" s="36" t="s">
        <v>25</v>
      </c>
      <c r="I91" s="36" t="s">
        <v>25</v>
      </c>
      <c r="J91" s="17">
        <v>4.8000000000000001E-2</v>
      </c>
      <c r="K91" s="72">
        <v>0</v>
      </c>
      <c r="L91" s="72"/>
      <c r="M91" s="17">
        <f t="shared" si="23"/>
        <v>4.8000000000000001E-2</v>
      </c>
      <c r="N91" s="17">
        <v>0</v>
      </c>
      <c r="O91" s="16">
        <v>2.5</v>
      </c>
      <c r="P91" s="17">
        <f t="shared" si="24"/>
        <v>2.452</v>
      </c>
      <c r="Q91" s="36"/>
      <c r="R91" s="15">
        <v>0.64100000000000001</v>
      </c>
      <c r="S91" s="17">
        <f t="shared" si="25"/>
        <v>0.68900000000000006</v>
      </c>
      <c r="T91" s="36"/>
      <c r="U91" s="36"/>
      <c r="V91" s="17">
        <f t="shared" si="26"/>
        <v>0.68900000000000006</v>
      </c>
      <c r="W91" s="36"/>
      <c r="X91" s="16">
        <f t="shared" si="27"/>
        <v>2.5</v>
      </c>
      <c r="Y91" s="17">
        <f t="shared" si="28"/>
        <v>1.8109999999999999</v>
      </c>
      <c r="Z91" s="32"/>
    </row>
    <row r="92" spans="1:26" s="13" customFormat="1" ht="15.75" x14ac:dyDescent="0.25">
      <c r="A92" s="36">
        <v>6</v>
      </c>
      <c r="B92" s="32" t="s">
        <v>114</v>
      </c>
      <c r="C92" s="15" t="s">
        <v>42</v>
      </c>
      <c r="D92" s="36" t="s">
        <v>23</v>
      </c>
      <c r="E92" s="16">
        <v>1.6</v>
      </c>
      <c r="F92" s="16" t="s">
        <v>24</v>
      </c>
      <c r="G92" s="16">
        <v>1.6</v>
      </c>
      <c r="H92" s="36" t="s">
        <v>25</v>
      </c>
      <c r="I92" s="36" t="s">
        <v>25</v>
      </c>
      <c r="J92" s="17">
        <v>6.8000000000000005E-2</v>
      </c>
      <c r="K92" s="72">
        <v>0</v>
      </c>
      <c r="L92" s="72"/>
      <c r="M92" s="17">
        <f t="shared" si="23"/>
        <v>6.8000000000000005E-2</v>
      </c>
      <c r="N92" s="17">
        <v>0</v>
      </c>
      <c r="O92" s="16">
        <v>1.5999999999999999</v>
      </c>
      <c r="P92" s="17">
        <f t="shared" si="24"/>
        <v>1.5319999999999998</v>
      </c>
      <c r="Q92" s="36"/>
      <c r="R92" s="15">
        <v>9.2999999999999999E-2</v>
      </c>
      <c r="S92" s="17">
        <f t="shared" si="25"/>
        <v>0.161</v>
      </c>
      <c r="T92" s="36"/>
      <c r="U92" s="36"/>
      <c r="V92" s="17">
        <f t="shared" si="26"/>
        <v>0.161</v>
      </c>
      <c r="W92" s="36"/>
      <c r="X92" s="16">
        <f t="shared" si="27"/>
        <v>1.5999999999999999</v>
      </c>
      <c r="Y92" s="17">
        <f t="shared" si="28"/>
        <v>1.4389999999999998</v>
      </c>
      <c r="Z92" s="32"/>
    </row>
    <row r="93" spans="1:26" s="13" customFormat="1" ht="15.75" x14ac:dyDescent="0.25">
      <c r="A93" s="36">
        <v>7</v>
      </c>
      <c r="B93" s="32" t="s">
        <v>115</v>
      </c>
      <c r="C93" s="15" t="s">
        <v>42</v>
      </c>
      <c r="D93" s="36" t="s">
        <v>23</v>
      </c>
      <c r="E93" s="16">
        <v>1.6</v>
      </c>
      <c r="F93" s="16" t="s">
        <v>24</v>
      </c>
      <c r="G93" s="16">
        <v>1.6</v>
      </c>
      <c r="H93" s="36" t="s">
        <v>25</v>
      </c>
      <c r="I93" s="36" t="s">
        <v>25</v>
      </c>
      <c r="J93" s="17">
        <v>4.8000000000000001E-2</v>
      </c>
      <c r="K93" s="72">
        <v>0</v>
      </c>
      <c r="L93" s="72"/>
      <c r="M93" s="17">
        <f t="shared" si="23"/>
        <v>4.8000000000000001E-2</v>
      </c>
      <c r="N93" s="17">
        <v>0</v>
      </c>
      <c r="O93" s="16">
        <v>1.5999999999999999</v>
      </c>
      <c r="P93" s="17">
        <f t="shared" si="24"/>
        <v>1.5519999999999998</v>
      </c>
      <c r="Q93" s="36"/>
      <c r="R93" s="15">
        <v>6.8000000000000005E-2</v>
      </c>
      <c r="S93" s="17">
        <f t="shared" si="25"/>
        <v>0.11600000000000001</v>
      </c>
      <c r="T93" s="36"/>
      <c r="U93" s="36"/>
      <c r="V93" s="17">
        <f t="shared" si="26"/>
        <v>0.11600000000000001</v>
      </c>
      <c r="W93" s="36"/>
      <c r="X93" s="16">
        <f t="shared" si="27"/>
        <v>1.5999999999999999</v>
      </c>
      <c r="Y93" s="17">
        <f t="shared" si="28"/>
        <v>1.4839999999999998</v>
      </c>
      <c r="Z93" s="32"/>
    </row>
    <row r="94" spans="1:26" s="13" customFormat="1" ht="15.75" x14ac:dyDescent="0.25">
      <c r="A94" s="36">
        <v>8</v>
      </c>
      <c r="B94" s="32" t="s">
        <v>116</v>
      </c>
      <c r="C94" s="15" t="s">
        <v>67</v>
      </c>
      <c r="D94" s="36" t="s">
        <v>23</v>
      </c>
      <c r="E94" s="16">
        <v>2.5</v>
      </c>
      <c r="F94" s="16" t="s">
        <v>24</v>
      </c>
      <c r="G94" s="16">
        <v>2.5</v>
      </c>
      <c r="H94" s="36" t="s">
        <v>25</v>
      </c>
      <c r="I94" s="36" t="s">
        <v>25</v>
      </c>
      <c r="J94" s="17">
        <v>6.4000000000000001E-2</v>
      </c>
      <c r="K94" s="72">
        <v>0</v>
      </c>
      <c r="L94" s="72"/>
      <c r="M94" s="17">
        <f t="shared" si="23"/>
        <v>6.4000000000000001E-2</v>
      </c>
      <c r="N94" s="17">
        <v>0</v>
      </c>
      <c r="O94" s="16">
        <v>2.5</v>
      </c>
      <c r="P94" s="17">
        <f t="shared" si="24"/>
        <v>2.4359999999999999</v>
      </c>
      <c r="Q94" s="36"/>
      <c r="R94" s="15">
        <v>3.4000000000000002E-2</v>
      </c>
      <c r="S94" s="17">
        <f t="shared" si="25"/>
        <v>9.8000000000000004E-2</v>
      </c>
      <c r="T94" s="36"/>
      <c r="U94" s="36"/>
      <c r="V94" s="17">
        <f t="shared" si="26"/>
        <v>9.8000000000000004E-2</v>
      </c>
      <c r="W94" s="36"/>
      <c r="X94" s="16">
        <f t="shared" si="27"/>
        <v>2.5</v>
      </c>
      <c r="Y94" s="17">
        <f t="shared" si="28"/>
        <v>2.4020000000000001</v>
      </c>
      <c r="Z94" s="32"/>
    </row>
    <row r="95" spans="1:26" s="13" customFormat="1" ht="15.75" x14ac:dyDescent="0.25">
      <c r="A95" s="36">
        <v>9</v>
      </c>
      <c r="B95" s="32" t="s">
        <v>117</v>
      </c>
      <c r="C95" s="15" t="s">
        <v>118</v>
      </c>
      <c r="D95" s="36" t="s">
        <v>23</v>
      </c>
      <c r="E95" s="16">
        <v>2.5</v>
      </c>
      <c r="F95" s="16" t="s">
        <v>24</v>
      </c>
      <c r="G95" s="16">
        <v>1.8</v>
      </c>
      <c r="H95" s="36" t="s">
        <v>25</v>
      </c>
      <c r="I95" s="36" t="s">
        <v>25</v>
      </c>
      <c r="J95" s="17">
        <v>0.16</v>
      </c>
      <c r="K95" s="72">
        <v>0</v>
      </c>
      <c r="L95" s="72"/>
      <c r="M95" s="17">
        <f t="shared" si="23"/>
        <v>0.16</v>
      </c>
      <c r="N95" s="17">
        <v>0</v>
      </c>
      <c r="O95" s="16">
        <v>1.8</v>
      </c>
      <c r="P95" s="17">
        <f t="shared" si="24"/>
        <v>1.6400000000000001</v>
      </c>
      <c r="Q95" s="36"/>
      <c r="R95" s="15">
        <v>0.45700000000000002</v>
      </c>
      <c r="S95" s="17">
        <f t="shared" si="25"/>
        <v>0.61699999999999999</v>
      </c>
      <c r="T95" s="36"/>
      <c r="U95" s="36"/>
      <c r="V95" s="17">
        <f t="shared" si="26"/>
        <v>0.61699999999999999</v>
      </c>
      <c r="W95" s="36"/>
      <c r="X95" s="16">
        <f t="shared" si="27"/>
        <v>1.8</v>
      </c>
      <c r="Y95" s="17">
        <f t="shared" si="28"/>
        <v>1.1830000000000001</v>
      </c>
      <c r="Z95" s="32"/>
    </row>
    <row r="96" spans="1:26" s="13" customFormat="1" ht="15.75" x14ac:dyDescent="0.25">
      <c r="A96" s="36">
        <v>10</v>
      </c>
      <c r="B96" s="32" t="s">
        <v>119</v>
      </c>
      <c r="C96" s="15" t="s">
        <v>44</v>
      </c>
      <c r="D96" s="36" t="s">
        <v>23</v>
      </c>
      <c r="E96" s="16">
        <v>1</v>
      </c>
      <c r="F96" s="16" t="s">
        <v>24</v>
      </c>
      <c r="G96" s="16">
        <v>1.6</v>
      </c>
      <c r="H96" s="36" t="s">
        <v>25</v>
      </c>
      <c r="I96" s="36" t="s">
        <v>25</v>
      </c>
      <c r="J96" s="17">
        <v>4.8000000000000001E-2</v>
      </c>
      <c r="K96" s="72">
        <v>0</v>
      </c>
      <c r="L96" s="72"/>
      <c r="M96" s="17">
        <f t="shared" si="23"/>
        <v>4.8000000000000001E-2</v>
      </c>
      <c r="N96" s="17">
        <v>0</v>
      </c>
      <c r="O96" s="16">
        <v>1</v>
      </c>
      <c r="P96" s="17">
        <f t="shared" si="24"/>
        <v>0.95199999999999996</v>
      </c>
      <c r="Q96" s="36"/>
      <c r="R96" s="15">
        <v>0.107</v>
      </c>
      <c r="S96" s="17">
        <f t="shared" si="25"/>
        <v>0.155</v>
      </c>
      <c r="T96" s="36"/>
      <c r="U96" s="36"/>
      <c r="V96" s="17">
        <f t="shared" si="26"/>
        <v>0.155</v>
      </c>
      <c r="W96" s="36"/>
      <c r="X96" s="16">
        <f t="shared" si="27"/>
        <v>1</v>
      </c>
      <c r="Y96" s="17">
        <f t="shared" si="28"/>
        <v>0.84499999999999997</v>
      </c>
      <c r="Z96" s="32"/>
    </row>
    <row r="97" spans="1:26" s="13" customFormat="1" ht="15.75" x14ac:dyDescent="0.25">
      <c r="A97" s="36">
        <v>11</v>
      </c>
      <c r="B97" s="32" t="s">
        <v>120</v>
      </c>
      <c r="C97" s="15" t="s">
        <v>42</v>
      </c>
      <c r="D97" s="36" t="s">
        <v>23</v>
      </c>
      <c r="E97" s="16">
        <v>1.6</v>
      </c>
      <c r="F97" s="16" t="s">
        <v>24</v>
      </c>
      <c r="G97" s="16">
        <v>1.6</v>
      </c>
      <c r="H97" s="36" t="s">
        <v>25</v>
      </c>
      <c r="I97" s="36" t="s">
        <v>25</v>
      </c>
      <c r="J97" s="17">
        <v>9.6000000000000002E-2</v>
      </c>
      <c r="K97" s="72">
        <v>0</v>
      </c>
      <c r="L97" s="72"/>
      <c r="M97" s="17">
        <f t="shared" si="23"/>
        <v>9.6000000000000002E-2</v>
      </c>
      <c r="N97" s="17">
        <v>0</v>
      </c>
      <c r="O97" s="16">
        <v>1.5999999999999999</v>
      </c>
      <c r="P97" s="17">
        <f t="shared" si="24"/>
        <v>1.5039999999999998</v>
      </c>
      <c r="Q97" s="36"/>
      <c r="R97" s="15">
        <v>0.104</v>
      </c>
      <c r="S97" s="17">
        <f t="shared" si="25"/>
        <v>0.2</v>
      </c>
      <c r="T97" s="36"/>
      <c r="U97" s="36"/>
      <c r="V97" s="17">
        <f t="shared" si="26"/>
        <v>0.2</v>
      </c>
      <c r="W97" s="36"/>
      <c r="X97" s="16">
        <f t="shared" si="27"/>
        <v>1.5999999999999999</v>
      </c>
      <c r="Y97" s="17">
        <f t="shared" si="28"/>
        <v>1.4</v>
      </c>
      <c r="Z97" s="32"/>
    </row>
    <row r="98" spans="1:26" s="13" customFormat="1" ht="15.75" x14ac:dyDescent="0.25">
      <c r="A98" s="36">
        <v>12</v>
      </c>
      <c r="B98" s="32" t="s">
        <v>121</v>
      </c>
      <c r="C98" s="15" t="s">
        <v>75</v>
      </c>
      <c r="D98" s="36" t="s">
        <v>23</v>
      </c>
      <c r="E98" s="16">
        <v>1</v>
      </c>
      <c r="F98" s="16" t="s">
        <v>24</v>
      </c>
      <c r="G98" s="16">
        <v>1</v>
      </c>
      <c r="H98" s="36" t="s">
        <v>25</v>
      </c>
      <c r="I98" s="36" t="s">
        <v>25</v>
      </c>
      <c r="J98" s="17">
        <v>3.5999999999999997E-2</v>
      </c>
      <c r="K98" s="72">
        <v>0</v>
      </c>
      <c r="L98" s="72"/>
      <c r="M98" s="17">
        <f t="shared" si="23"/>
        <v>3.5999999999999997E-2</v>
      </c>
      <c r="N98" s="17">
        <v>0</v>
      </c>
      <c r="O98" s="16">
        <v>1</v>
      </c>
      <c r="P98" s="17">
        <f t="shared" si="24"/>
        <v>0.96399999999999997</v>
      </c>
      <c r="Q98" s="36"/>
      <c r="R98" s="15">
        <v>1.7999999999999999E-2</v>
      </c>
      <c r="S98" s="17">
        <f t="shared" si="25"/>
        <v>5.3999999999999992E-2</v>
      </c>
      <c r="T98" s="36"/>
      <c r="U98" s="36"/>
      <c r="V98" s="17">
        <f t="shared" si="26"/>
        <v>5.3999999999999992E-2</v>
      </c>
      <c r="W98" s="36"/>
      <c r="X98" s="16">
        <f t="shared" si="27"/>
        <v>1</v>
      </c>
      <c r="Y98" s="17">
        <f t="shared" si="28"/>
        <v>0.94599999999999995</v>
      </c>
      <c r="Z98" s="32"/>
    </row>
    <row r="99" spans="1:26" s="13" customFormat="1" ht="15.75" x14ac:dyDescent="0.25">
      <c r="A99" s="36">
        <v>13</v>
      </c>
      <c r="B99" s="32" t="s">
        <v>122</v>
      </c>
      <c r="C99" s="15" t="s">
        <v>42</v>
      </c>
      <c r="D99" s="36" t="s">
        <v>23</v>
      </c>
      <c r="E99" s="16">
        <v>1.6</v>
      </c>
      <c r="F99" s="16" t="s">
        <v>24</v>
      </c>
      <c r="G99" s="16">
        <v>1.6</v>
      </c>
      <c r="H99" s="36" t="s">
        <v>25</v>
      </c>
      <c r="I99" s="36" t="s">
        <v>25</v>
      </c>
      <c r="J99" s="17">
        <v>3.5999999999999997E-2</v>
      </c>
      <c r="K99" s="72">
        <v>0</v>
      </c>
      <c r="L99" s="72"/>
      <c r="M99" s="17">
        <f t="shared" si="23"/>
        <v>3.5999999999999997E-2</v>
      </c>
      <c r="N99" s="17">
        <v>0</v>
      </c>
      <c r="O99" s="16">
        <v>1.5999999999999999</v>
      </c>
      <c r="P99" s="17">
        <f t="shared" si="24"/>
        <v>1.5639999999999998</v>
      </c>
      <c r="Q99" s="36"/>
      <c r="R99" s="15">
        <v>7.0000000000000001E-3</v>
      </c>
      <c r="S99" s="17">
        <f t="shared" si="25"/>
        <v>4.2999999999999997E-2</v>
      </c>
      <c r="T99" s="36"/>
      <c r="U99" s="36"/>
      <c r="V99" s="17">
        <f t="shared" si="26"/>
        <v>4.2999999999999997E-2</v>
      </c>
      <c r="W99" s="36"/>
      <c r="X99" s="16">
        <f t="shared" si="27"/>
        <v>1.5999999999999999</v>
      </c>
      <c r="Y99" s="17">
        <f t="shared" si="28"/>
        <v>1.5569999999999999</v>
      </c>
      <c r="Z99" s="32"/>
    </row>
    <row r="100" spans="1:26" s="13" customFormat="1" ht="15.75" x14ac:dyDescent="0.25">
      <c r="A100" s="36">
        <v>14</v>
      </c>
      <c r="B100" s="32" t="s">
        <v>123</v>
      </c>
      <c r="C100" s="15" t="s">
        <v>67</v>
      </c>
      <c r="D100" s="36" t="s">
        <v>23</v>
      </c>
      <c r="E100" s="16">
        <v>2.5</v>
      </c>
      <c r="F100" s="16" t="s">
        <v>24</v>
      </c>
      <c r="G100" s="16">
        <v>2.5</v>
      </c>
      <c r="H100" s="36" t="s">
        <v>25</v>
      </c>
      <c r="I100" s="36" t="s">
        <v>25</v>
      </c>
      <c r="J100" s="17">
        <v>9.6000000000000002E-2</v>
      </c>
      <c r="K100" s="72">
        <v>0</v>
      </c>
      <c r="L100" s="72"/>
      <c r="M100" s="17">
        <f t="shared" si="23"/>
        <v>9.6000000000000002E-2</v>
      </c>
      <c r="N100" s="17">
        <v>0</v>
      </c>
      <c r="O100" s="16">
        <v>2.5</v>
      </c>
      <c r="P100" s="17">
        <f t="shared" si="24"/>
        <v>2.4039999999999999</v>
      </c>
      <c r="Q100" s="36"/>
      <c r="R100" s="15">
        <v>4.5999999999999999E-2</v>
      </c>
      <c r="S100" s="17">
        <f t="shared" si="25"/>
        <v>0.14200000000000002</v>
      </c>
      <c r="T100" s="36"/>
      <c r="U100" s="36"/>
      <c r="V100" s="17">
        <f t="shared" si="26"/>
        <v>0.14200000000000002</v>
      </c>
      <c r="W100" s="36"/>
      <c r="X100" s="16">
        <f t="shared" si="27"/>
        <v>2.5</v>
      </c>
      <c r="Y100" s="17">
        <f t="shared" si="28"/>
        <v>2.3580000000000001</v>
      </c>
      <c r="Z100" s="32"/>
    </row>
    <row r="101" spans="1:26" s="13" customFormat="1" ht="15.75" x14ac:dyDescent="0.25">
      <c r="A101" s="36">
        <v>15</v>
      </c>
      <c r="B101" s="32" t="s">
        <v>124</v>
      </c>
      <c r="C101" s="15" t="s">
        <v>51</v>
      </c>
      <c r="D101" s="36" t="s">
        <v>23</v>
      </c>
      <c r="E101" s="16">
        <v>1.6</v>
      </c>
      <c r="F101" s="16" t="s">
        <v>24</v>
      </c>
      <c r="G101" s="16">
        <v>1.8</v>
      </c>
      <c r="H101" s="36" t="s">
        <v>25</v>
      </c>
      <c r="I101" s="36" t="s">
        <v>25</v>
      </c>
      <c r="J101" s="17">
        <v>6.4000000000000001E-2</v>
      </c>
      <c r="K101" s="72">
        <v>0</v>
      </c>
      <c r="L101" s="72"/>
      <c r="M101" s="17">
        <f t="shared" si="23"/>
        <v>6.4000000000000001E-2</v>
      </c>
      <c r="N101" s="17">
        <v>0</v>
      </c>
      <c r="O101" s="16">
        <v>1.5999999999999999</v>
      </c>
      <c r="P101" s="17">
        <f t="shared" si="24"/>
        <v>1.5359999999999998</v>
      </c>
      <c r="Q101" s="36"/>
      <c r="R101" s="15">
        <v>0.106</v>
      </c>
      <c r="S101" s="17">
        <f t="shared" si="25"/>
        <v>0.16999999999999998</v>
      </c>
      <c r="T101" s="36"/>
      <c r="U101" s="36"/>
      <c r="V101" s="17">
        <f t="shared" si="26"/>
        <v>0.16999999999999998</v>
      </c>
      <c r="W101" s="36"/>
      <c r="X101" s="16">
        <f t="shared" si="27"/>
        <v>1.5999999999999999</v>
      </c>
      <c r="Y101" s="17">
        <f t="shared" si="28"/>
        <v>1.43</v>
      </c>
      <c r="Z101" s="32"/>
    </row>
    <row r="102" spans="1:26" s="13" customFormat="1" ht="15.75" x14ac:dyDescent="0.25">
      <c r="A102" s="36">
        <v>16</v>
      </c>
      <c r="B102" s="32" t="s">
        <v>48</v>
      </c>
      <c r="C102" s="15" t="s">
        <v>125</v>
      </c>
      <c r="D102" s="36" t="s">
        <v>23</v>
      </c>
      <c r="E102" s="16">
        <v>2.5</v>
      </c>
      <c r="F102" s="16" t="s">
        <v>24</v>
      </c>
      <c r="G102" s="16">
        <v>4</v>
      </c>
      <c r="H102" s="36" t="s">
        <v>25</v>
      </c>
      <c r="I102" s="36" t="s">
        <v>25</v>
      </c>
      <c r="J102" s="17">
        <v>0.19600000000000001</v>
      </c>
      <c r="K102" s="72">
        <v>0</v>
      </c>
      <c r="L102" s="72"/>
      <c r="M102" s="17">
        <f t="shared" si="23"/>
        <v>0.19600000000000001</v>
      </c>
      <c r="N102" s="17">
        <v>0</v>
      </c>
      <c r="O102" s="16">
        <v>2.5</v>
      </c>
      <c r="P102" s="17">
        <f t="shared" si="24"/>
        <v>2.3039999999999998</v>
      </c>
      <c r="Q102" s="36"/>
      <c r="R102" s="15">
        <v>0.16500000000000001</v>
      </c>
      <c r="S102" s="17">
        <f t="shared" si="25"/>
        <v>0.36099999999999999</v>
      </c>
      <c r="T102" s="36"/>
      <c r="U102" s="36"/>
      <c r="V102" s="17">
        <f t="shared" si="26"/>
        <v>0.36099999999999999</v>
      </c>
      <c r="W102" s="36"/>
      <c r="X102" s="16">
        <f t="shared" si="27"/>
        <v>2.5</v>
      </c>
      <c r="Y102" s="17">
        <f t="shared" si="28"/>
        <v>2.1390000000000002</v>
      </c>
      <c r="Z102" s="32"/>
    </row>
    <row r="103" spans="1:26" s="13" customFormat="1" ht="15.75" x14ac:dyDescent="0.25">
      <c r="A103" s="36">
        <v>17</v>
      </c>
      <c r="B103" s="32" t="s">
        <v>126</v>
      </c>
      <c r="C103" s="15" t="s">
        <v>42</v>
      </c>
      <c r="D103" s="36" t="s">
        <v>23</v>
      </c>
      <c r="E103" s="16">
        <v>1.6</v>
      </c>
      <c r="F103" s="16" t="s">
        <v>24</v>
      </c>
      <c r="G103" s="16">
        <v>1.6</v>
      </c>
      <c r="H103" s="36" t="s">
        <v>25</v>
      </c>
      <c r="I103" s="36" t="s">
        <v>25</v>
      </c>
      <c r="J103" s="17">
        <v>4.8000000000000001E-2</v>
      </c>
      <c r="K103" s="72">
        <v>0</v>
      </c>
      <c r="L103" s="72"/>
      <c r="M103" s="17">
        <f t="shared" si="23"/>
        <v>4.8000000000000001E-2</v>
      </c>
      <c r="N103" s="17">
        <v>0</v>
      </c>
      <c r="O103" s="16">
        <v>1.5999999999999999</v>
      </c>
      <c r="P103" s="17">
        <f t="shared" si="24"/>
        <v>1.5519999999999998</v>
      </c>
      <c r="Q103" s="36"/>
      <c r="R103" s="15">
        <v>1.2999999999999999E-2</v>
      </c>
      <c r="S103" s="17">
        <f t="shared" si="25"/>
        <v>6.0999999999999999E-2</v>
      </c>
      <c r="T103" s="36"/>
      <c r="U103" s="36"/>
      <c r="V103" s="17">
        <f t="shared" si="26"/>
        <v>6.0999999999999999E-2</v>
      </c>
      <c r="W103" s="36"/>
      <c r="X103" s="16">
        <f t="shared" si="27"/>
        <v>1.5999999999999999</v>
      </c>
      <c r="Y103" s="17">
        <f t="shared" si="28"/>
        <v>1.5389999999999999</v>
      </c>
      <c r="Z103" s="32"/>
    </row>
    <row r="104" spans="1:26" s="13" customFormat="1" ht="15.75" x14ac:dyDescent="0.25">
      <c r="A104" s="36">
        <v>18</v>
      </c>
      <c r="B104" s="32" t="s">
        <v>127</v>
      </c>
      <c r="C104" s="15" t="s">
        <v>42</v>
      </c>
      <c r="D104" s="36" t="s">
        <v>23</v>
      </c>
      <c r="E104" s="16">
        <v>1.6</v>
      </c>
      <c r="F104" s="16" t="s">
        <v>24</v>
      </c>
      <c r="G104" s="16">
        <v>1.6</v>
      </c>
      <c r="H104" s="36" t="s">
        <v>25</v>
      </c>
      <c r="I104" s="36" t="s">
        <v>25</v>
      </c>
      <c r="J104" s="17">
        <v>3.2000000000000001E-2</v>
      </c>
      <c r="K104" s="72">
        <v>0</v>
      </c>
      <c r="L104" s="72"/>
      <c r="M104" s="17">
        <f t="shared" si="23"/>
        <v>3.2000000000000001E-2</v>
      </c>
      <c r="N104" s="17">
        <v>0</v>
      </c>
      <c r="O104" s="16">
        <v>1.5999999999999999</v>
      </c>
      <c r="P104" s="17">
        <f t="shared" si="24"/>
        <v>1.5679999999999998</v>
      </c>
      <c r="Q104" s="36"/>
      <c r="R104" s="15">
        <v>0.52800000000000002</v>
      </c>
      <c r="S104" s="17">
        <f t="shared" si="25"/>
        <v>0.56000000000000005</v>
      </c>
      <c r="T104" s="36"/>
      <c r="U104" s="36"/>
      <c r="V104" s="17">
        <f t="shared" si="26"/>
        <v>0.56000000000000005</v>
      </c>
      <c r="W104" s="36"/>
      <c r="X104" s="16">
        <f t="shared" si="27"/>
        <v>1.5999999999999999</v>
      </c>
      <c r="Y104" s="17">
        <f t="shared" si="28"/>
        <v>1.0399999999999998</v>
      </c>
      <c r="Z104" s="32"/>
    </row>
    <row r="105" spans="1:26" s="13" customFormat="1" ht="15.75" x14ac:dyDescent="0.25">
      <c r="A105" s="36">
        <v>19</v>
      </c>
      <c r="B105" s="32" t="s">
        <v>128</v>
      </c>
      <c r="C105" s="15" t="s">
        <v>42</v>
      </c>
      <c r="D105" s="36" t="s">
        <v>23</v>
      </c>
      <c r="E105" s="16">
        <v>1.6</v>
      </c>
      <c r="F105" s="16" t="s">
        <v>24</v>
      </c>
      <c r="G105" s="16">
        <v>1.6</v>
      </c>
      <c r="H105" s="36" t="s">
        <v>25</v>
      </c>
      <c r="I105" s="36" t="s">
        <v>25</v>
      </c>
      <c r="J105" s="17">
        <v>0.64</v>
      </c>
      <c r="K105" s="72">
        <v>0</v>
      </c>
      <c r="L105" s="72"/>
      <c r="M105" s="17">
        <f t="shared" si="23"/>
        <v>0.64</v>
      </c>
      <c r="N105" s="17">
        <v>0</v>
      </c>
      <c r="O105" s="16">
        <v>1.5999999999999999</v>
      </c>
      <c r="P105" s="17">
        <f t="shared" si="24"/>
        <v>0.95999999999999985</v>
      </c>
      <c r="Q105" s="36"/>
      <c r="R105" s="15">
        <v>0.61099999999999999</v>
      </c>
      <c r="S105" s="17">
        <f t="shared" si="25"/>
        <v>1.2509999999999999</v>
      </c>
      <c r="T105" s="36"/>
      <c r="U105" s="36"/>
      <c r="V105" s="17">
        <f t="shared" si="26"/>
        <v>1.2509999999999999</v>
      </c>
      <c r="W105" s="36"/>
      <c r="X105" s="16">
        <f t="shared" si="27"/>
        <v>1.5999999999999999</v>
      </c>
      <c r="Y105" s="17">
        <f t="shared" si="28"/>
        <v>0.34899999999999998</v>
      </c>
      <c r="Z105" s="32"/>
    </row>
    <row r="106" spans="1:26" s="13" customFormat="1" ht="15.75" x14ac:dyDescent="0.25">
      <c r="A106" s="36">
        <v>20</v>
      </c>
      <c r="B106" s="32" t="s">
        <v>129</v>
      </c>
      <c r="C106" s="15" t="s">
        <v>42</v>
      </c>
      <c r="D106" s="36" t="s">
        <v>23</v>
      </c>
      <c r="E106" s="16">
        <v>1.6</v>
      </c>
      <c r="F106" s="16" t="s">
        <v>24</v>
      </c>
      <c r="G106" s="16">
        <v>1.6</v>
      </c>
      <c r="H106" s="36" t="s">
        <v>25</v>
      </c>
      <c r="I106" s="36" t="s">
        <v>25</v>
      </c>
      <c r="J106" s="17">
        <v>1.6E-2</v>
      </c>
      <c r="K106" s="72">
        <v>0</v>
      </c>
      <c r="L106" s="72"/>
      <c r="M106" s="17">
        <f t="shared" si="23"/>
        <v>1.6E-2</v>
      </c>
      <c r="N106" s="17">
        <v>0</v>
      </c>
      <c r="O106" s="16">
        <v>1.5999999999999999</v>
      </c>
      <c r="P106" s="17">
        <f t="shared" si="24"/>
        <v>1.5839999999999999</v>
      </c>
      <c r="Q106" s="36"/>
      <c r="R106" s="15">
        <v>3.6999999999999998E-2</v>
      </c>
      <c r="S106" s="17">
        <f t="shared" si="25"/>
        <v>5.2999999999999999E-2</v>
      </c>
      <c r="T106" s="36"/>
      <c r="U106" s="36"/>
      <c r="V106" s="17">
        <f t="shared" si="26"/>
        <v>5.2999999999999999E-2</v>
      </c>
      <c r="W106" s="36"/>
      <c r="X106" s="16">
        <f t="shared" si="27"/>
        <v>1.5999999999999999</v>
      </c>
      <c r="Y106" s="17">
        <f t="shared" si="28"/>
        <v>1.5469999999999999</v>
      </c>
      <c r="Z106" s="32"/>
    </row>
    <row r="107" spans="1:26" s="34" customFormat="1" ht="15.75" x14ac:dyDescent="0.25">
      <c r="A107" s="33"/>
      <c r="B107" s="24" t="s">
        <v>54</v>
      </c>
      <c r="C107" s="25">
        <v>112.3</v>
      </c>
      <c r="D107" s="25"/>
      <c r="E107" s="69">
        <f>SUM(E87:I106)</f>
        <v>112.29999999999991</v>
      </c>
      <c r="F107" s="69"/>
      <c r="G107" s="70"/>
      <c r="H107" s="70"/>
      <c r="I107" s="70"/>
      <c r="J107" s="26">
        <f>SUM(J87:J106)</f>
        <v>4.7200000000000006</v>
      </c>
      <c r="K107" s="71">
        <v>0</v>
      </c>
      <c r="L107" s="71"/>
      <c r="M107" s="26">
        <f>SUM(M87:M106)</f>
        <v>4.7200000000000006</v>
      </c>
      <c r="N107" s="27">
        <v>0</v>
      </c>
      <c r="O107" s="28">
        <f>SUM(O87:O106)</f>
        <v>52.300000000000011</v>
      </c>
      <c r="P107" s="27">
        <f>O107-M107</f>
        <v>47.580000000000013</v>
      </c>
      <c r="Q107" s="33"/>
      <c r="R107" s="62"/>
      <c r="S107" s="24"/>
      <c r="T107" s="24"/>
      <c r="U107" s="24"/>
      <c r="V107" s="24"/>
      <c r="W107" s="24"/>
      <c r="X107" s="24"/>
      <c r="Y107" s="24"/>
      <c r="Z107" s="24"/>
    </row>
    <row r="108" spans="1:26" s="34" customFormat="1" ht="15.75" x14ac:dyDescent="0.25">
      <c r="A108" s="33"/>
      <c r="B108" s="30" t="s">
        <v>55</v>
      </c>
      <c r="C108" s="25"/>
      <c r="D108" s="25"/>
      <c r="E108" s="70"/>
      <c r="F108" s="70"/>
      <c r="G108" s="70"/>
      <c r="H108" s="70"/>
      <c r="I108" s="70"/>
      <c r="J108" s="31"/>
      <c r="K108" s="71"/>
      <c r="L108" s="71"/>
      <c r="M108" s="39"/>
      <c r="N108" s="27"/>
      <c r="O108" s="40"/>
      <c r="P108" s="27"/>
      <c r="Q108" s="33"/>
      <c r="R108" s="62"/>
      <c r="S108" s="24"/>
      <c r="T108" s="24"/>
      <c r="U108" s="24"/>
      <c r="V108" s="24"/>
      <c r="W108" s="24"/>
      <c r="X108" s="24"/>
      <c r="Y108" s="24"/>
      <c r="Z108" s="24"/>
    </row>
    <row r="109" spans="1:26" s="34" customFormat="1" ht="15.75" x14ac:dyDescent="0.25">
      <c r="A109" s="33"/>
      <c r="B109" s="30" t="s">
        <v>56</v>
      </c>
      <c r="C109" s="25"/>
      <c r="D109" s="25"/>
      <c r="E109" s="70"/>
      <c r="F109" s="70"/>
      <c r="G109" s="70"/>
      <c r="H109" s="70"/>
      <c r="I109" s="70"/>
      <c r="J109" s="31"/>
      <c r="K109" s="71"/>
      <c r="L109" s="71"/>
      <c r="M109" s="39"/>
      <c r="N109" s="39"/>
      <c r="O109" s="40"/>
      <c r="P109" s="27">
        <f>P107</f>
        <v>47.580000000000013</v>
      </c>
      <c r="Q109" s="33"/>
      <c r="R109" s="62"/>
      <c r="S109" s="24"/>
      <c r="T109" s="24"/>
      <c r="U109" s="24"/>
      <c r="V109" s="24"/>
      <c r="W109" s="24"/>
      <c r="X109" s="24"/>
      <c r="Y109" s="24"/>
      <c r="Z109" s="24"/>
    </row>
    <row r="110" spans="1:26" s="34" customFormat="1" ht="12.75" x14ac:dyDescent="0.2">
      <c r="A110" s="41"/>
      <c r="B110" s="42"/>
      <c r="C110" s="43"/>
      <c r="D110" s="43"/>
      <c r="E110" s="41"/>
      <c r="F110" s="41"/>
      <c r="G110" s="41"/>
      <c r="H110" s="41"/>
      <c r="I110" s="41"/>
      <c r="J110" s="44"/>
      <c r="K110" s="45"/>
      <c r="L110" s="45"/>
      <c r="M110" s="46"/>
      <c r="N110" s="46"/>
      <c r="O110" s="47"/>
      <c r="P110" s="45"/>
      <c r="Q110" s="48"/>
      <c r="R110" s="64"/>
      <c r="S110" s="49"/>
      <c r="T110" s="49"/>
      <c r="U110" s="49"/>
      <c r="V110" s="49"/>
      <c r="W110" s="49"/>
      <c r="X110" s="49"/>
      <c r="Y110" s="49"/>
      <c r="Z110" s="49"/>
    </row>
    <row r="111" spans="1:26" s="13" customFormat="1" ht="13.5" x14ac:dyDescent="0.25">
      <c r="A111" s="66" t="s">
        <v>130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50"/>
      <c r="R111" s="65"/>
      <c r="S111" s="51"/>
      <c r="T111" s="51"/>
      <c r="U111" s="51"/>
      <c r="V111" s="51"/>
      <c r="W111" s="51"/>
      <c r="X111" s="51"/>
      <c r="Y111" s="51"/>
      <c r="Z111" s="51"/>
    </row>
    <row r="112" spans="1:26" s="13" customFormat="1" ht="12.75" x14ac:dyDescent="0.2">
      <c r="A112" s="67" t="s">
        <v>131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50"/>
      <c r="R112" s="65"/>
      <c r="S112" s="51"/>
      <c r="T112" s="51"/>
      <c r="U112" s="51"/>
      <c r="V112" s="51"/>
      <c r="W112" s="51"/>
      <c r="X112" s="51"/>
      <c r="Y112" s="51"/>
      <c r="Z112" s="51"/>
    </row>
    <row r="113" spans="1:26" s="13" customFormat="1" ht="12.75" x14ac:dyDescent="0.2">
      <c r="A113" s="52"/>
      <c r="B113" s="52"/>
      <c r="C113" s="53"/>
      <c r="D113" s="53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0"/>
      <c r="R113" s="65"/>
      <c r="S113" s="51"/>
      <c r="T113" s="51"/>
      <c r="U113" s="51"/>
      <c r="V113" s="51"/>
      <c r="W113" s="51"/>
      <c r="X113" s="51"/>
      <c r="Y113" s="51"/>
      <c r="Z113" s="51"/>
    </row>
    <row r="114" spans="1:26" s="13" customFormat="1" ht="12.75" x14ac:dyDescent="0.2">
      <c r="A114" s="52"/>
      <c r="B114" s="52"/>
      <c r="C114" s="53"/>
      <c r="D114" s="53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0"/>
      <c r="R114" s="65"/>
      <c r="S114" s="51"/>
      <c r="T114" s="51"/>
      <c r="U114" s="51"/>
      <c r="V114" s="51"/>
      <c r="W114" s="51"/>
      <c r="X114" s="51"/>
      <c r="Y114" s="51"/>
      <c r="Z114" s="51"/>
    </row>
    <row r="115" spans="1:26" s="13" customFormat="1" ht="12.75" x14ac:dyDescent="0.2">
      <c r="A115" s="68" t="s">
        <v>132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50"/>
      <c r="R115" s="65"/>
      <c r="S115" s="51"/>
      <c r="T115" s="51"/>
      <c r="U115" s="51"/>
      <c r="V115" s="51"/>
      <c r="W115" s="51"/>
      <c r="X115" s="51"/>
      <c r="Y115" s="51"/>
      <c r="Z115" s="51"/>
    </row>
    <row r="116" spans="1:26" s="13" customFormat="1" ht="12.75" x14ac:dyDescent="0.2">
      <c r="A116" s="54"/>
      <c r="C116" s="55"/>
      <c r="D116" s="55"/>
      <c r="J116" s="54"/>
      <c r="K116" s="56"/>
      <c r="M116" s="56"/>
      <c r="N116" s="56"/>
      <c r="P116" s="56"/>
      <c r="Q116" s="54"/>
      <c r="R116" s="55"/>
    </row>
    <row r="117" spans="1:26" s="13" customFormat="1" ht="12.75" x14ac:dyDescent="0.2">
      <c r="A117" s="54"/>
      <c r="C117" s="55"/>
      <c r="D117" s="55"/>
      <c r="J117" s="54"/>
      <c r="K117" s="56"/>
      <c r="M117" s="56"/>
      <c r="N117" s="56"/>
      <c r="P117" s="56"/>
      <c r="Q117" s="54"/>
      <c r="R117" s="55"/>
    </row>
    <row r="118" spans="1:26" s="13" customFormat="1" ht="12.75" x14ac:dyDescent="0.2">
      <c r="A118" s="54"/>
      <c r="C118" s="55"/>
      <c r="D118" s="55"/>
      <c r="J118" s="54"/>
      <c r="K118" s="56"/>
      <c r="M118" s="56"/>
      <c r="N118" s="56"/>
      <c r="P118" s="56"/>
      <c r="Q118" s="54"/>
      <c r="R118" s="55"/>
    </row>
    <row r="119" spans="1:26" s="13" customFormat="1" ht="12.75" x14ac:dyDescent="0.2">
      <c r="A119" s="54"/>
      <c r="C119" s="55"/>
      <c r="D119" s="55"/>
      <c r="J119" s="54"/>
      <c r="K119" s="56"/>
      <c r="M119" s="56"/>
      <c r="N119" s="56"/>
      <c r="P119" s="56"/>
      <c r="Q119" s="54"/>
      <c r="R119" s="55"/>
    </row>
    <row r="120" spans="1:26" s="13" customFormat="1" ht="12.75" x14ac:dyDescent="0.2">
      <c r="A120" s="54"/>
      <c r="C120" s="55"/>
      <c r="D120" s="55"/>
      <c r="J120" s="54"/>
      <c r="K120" s="56"/>
      <c r="M120" s="56"/>
      <c r="N120" s="56"/>
      <c r="P120" s="56"/>
      <c r="Q120" s="54"/>
      <c r="R120" s="55"/>
    </row>
    <row r="121" spans="1:26" s="13" customFormat="1" ht="12.75" x14ac:dyDescent="0.2">
      <c r="A121" s="54"/>
      <c r="C121" s="55"/>
      <c r="D121" s="55"/>
      <c r="J121" s="54"/>
      <c r="K121" s="56"/>
      <c r="M121" s="56"/>
      <c r="N121" s="56"/>
      <c r="P121" s="56"/>
      <c r="Q121" s="54"/>
      <c r="R121" s="55"/>
    </row>
  </sheetData>
  <mergeCells count="141">
    <mergeCell ref="A1:Z2"/>
    <mergeCell ref="A4:A6"/>
    <mergeCell ref="B4:B6"/>
    <mergeCell ref="C4:P4"/>
    <mergeCell ref="Q4:Q6"/>
    <mergeCell ref="R4:Y4"/>
    <mergeCell ref="Z4:Z6"/>
    <mergeCell ref="D5:I6"/>
    <mergeCell ref="J5:J6"/>
    <mergeCell ref="K5:L5"/>
    <mergeCell ref="T5:U5"/>
    <mergeCell ref="V5:V6"/>
    <mergeCell ref="W5:W6"/>
    <mergeCell ref="X5:X6"/>
    <mergeCell ref="Y5:Y6"/>
    <mergeCell ref="D7:I7"/>
    <mergeCell ref="K7:L7"/>
    <mergeCell ref="T7:U7"/>
    <mergeCell ref="M5:M6"/>
    <mergeCell ref="N5:N6"/>
    <mergeCell ref="O5:O6"/>
    <mergeCell ref="P5:P6"/>
    <mergeCell ref="R5:R6"/>
    <mergeCell ref="S5:S6"/>
    <mergeCell ref="K14:L14"/>
    <mergeCell ref="K15:L15"/>
    <mergeCell ref="K16:L16"/>
    <mergeCell ref="K17:L17"/>
    <mergeCell ref="K18:L18"/>
    <mergeCell ref="K19:L19"/>
    <mergeCell ref="A8:Z8"/>
    <mergeCell ref="A9:Z9"/>
    <mergeCell ref="K10:L10"/>
    <mergeCell ref="K11:L11"/>
    <mergeCell ref="K12:L12"/>
    <mergeCell ref="K13:L13"/>
    <mergeCell ref="K26:L26"/>
    <mergeCell ref="K27:L27"/>
    <mergeCell ref="K28:L28"/>
    <mergeCell ref="K29:L29"/>
    <mergeCell ref="A30:Z30"/>
    <mergeCell ref="K31:L31"/>
    <mergeCell ref="K20:L20"/>
    <mergeCell ref="K21:L21"/>
    <mergeCell ref="K22:L22"/>
    <mergeCell ref="K23:L23"/>
    <mergeCell ref="K24:L24"/>
    <mergeCell ref="K25:L25"/>
    <mergeCell ref="A35:Z35"/>
    <mergeCell ref="A36:Z36"/>
    <mergeCell ref="K37:L37"/>
    <mergeCell ref="K38:L38"/>
    <mergeCell ref="K39:L39"/>
    <mergeCell ref="K40:L40"/>
    <mergeCell ref="E32:I32"/>
    <mergeCell ref="K32:L32"/>
    <mergeCell ref="E33:I33"/>
    <mergeCell ref="K33:L33"/>
    <mergeCell ref="E34:I34"/>
    <mergeCell ref="K34:L34"/>
    <mergeCell ref="K47:L47"/>
    <mergeCell ref="K48:L48"/>
    <mergeCell ref="K49:L49"/>
    <mergeCell ref="K50:L50"/>
    <mergeCell ref="K51:L51"/>
    <mergeCell ref="K52:L52"/>
    <mergeCell ref="K41:L41"/>
    <mergeCell ref="K42:L42"/>
    <mergeCell ref="K43:L43"/>
    <mergeCell ref="K44:L44"/>
    <mergeCell ref="K45:L45"/>
    <mergeCell ref="K46:L46"/>
    <mergeCell ref="E58:I58"/>
    <mergeCell ref="K58:L58"/>
    <mergeCell ref="E59:I59"/>
    <mergeCell ref="K59:L59"/>
    <mergeCell ref="A60:Z60"/>
    <mergeCell ref="A61:Z61"/>
    <mergeCell ref="K53:L53"/>
    <mergeCell ref="K54:L54"/>
    <mergeCell ref="A55:Z55"/>
    <mergeCell ref="K56:L56"/>
    <mergeCell ref="E57:I57"/>
    <mergeCell ref="K57:L57"/>
    <mergeCell ref="K68:L68"/>
    <mergeCell ref="K69:L69"/>
    <mergeCell ref="K70:L70"/>
    <mergeCell ref="K71:L71"/>
    <mergeCell ref="K72:L72"/>
    <mergeCell ref="K73:L73"/>
    <mergeCell ref="K62:L62"/>
    <mergeCell ref="K63:L63"/>
    <mergeCell ref="K64:L64"/>
    <mergeCell ref="K65:L65"/>
    <mergeCell ref="K66:L66"/>
    <mergeCell ref="K67:L67"/>
    <mergeCell ref="K80:P80"/>
    <mergeCell ref="K81:L81"/>
    <mergeCell ref="E82:I82"/>
    <mergeCell ref="K82:L82"/>
    <mergeCell ref="E83:I83"/>
    <mergeCell ref="K83:L83"/>
    <mergeCell ref="K74:L74"/>
    <mergeCell ref="K75:L75"/>
    <mergeCell ref="K76:L76"/>
    <mergeCell ref="K77:L77"/>
    <mergeCell ref="A78:Z78"/>
    <mergeCell ref="K79:P79"/>
    <mergeCell ref="K89:L89"/>
    <mergeCell ref="K90:L90"/>
    <mergeCell ref="K91:L91"/>
    <mergeCell ref="K92:L92"/>
    <mergeCell ref="K93:L93"/>
    <mergeCell ref="K94:L94"/>
    <mergeCell ref="E84:I84"/>
    <mergeCell ref="K84:L84"/>
    <mergeCell ref="A85:Z85"/>
    <mergeCell ref="A86:Z86"/>
    <mergeCell ref="K87:L87"/>
    <mergeCell ref="K88:L88"/>
    <mergeCell ref="K101:L101"/>
    <mergeCell ref="K102:L102"/>
    <mergeCell ref="K103:L103"/>
    <mergeCell ref="K104:L104"/>
    <mergeCell ref="K105:L105"/>
    <mergeCell ref="K106:L106"/>
    <mergeCell ref="K95:L95"/>
    <mergeCell ref="K96:L96"/>
    <mergeCell ref="K97:L97"/>
    <mergeCell ref="K98:L98"/>
    <mergeCell ref="K99:L99"/>
    <mergeCell ref="K100:L100"/>
    <mergeCell ref="A111:P111"/>
    <mergeCell ref="A112:P112"/>
    <mergeCell ref="A115:P115"/>
    <mergeCell ref="E107:I107"/>
    <mergeCell ref="K107:L107"/>
    <mergeCell ref="E108:I108"/>
    <mergeCell ref="K108:L108"/>
    <mergeCell ref="E109:I109"/>
    <mergeCell ref="K109:L109"/>
  </mergeCells>
  <pageMargins left="0.39370078740157483" right="0.39370078740157483" top="0.59055118110236227" bottom="0.78740157480314965" header="0.51181102362204722" footer="0.51181102362204722"/>
  <pageSetup paperSize="9" scale="3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ЕМЭС</vt:lpstr>
      <vt:lpstr>ЕМЭС!Область_печати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Казбекова Айгерим</dc:creator>
  <cp:lastModifiedBy>Казбекова Айгерим</cp:lastModifiedBy>
  <dcterms:created xsi:type="dcterms:W3CDTF">2022-02-22T04:11:01Z</dcterms:created>
  <dcterms:modified xsi:type="dcterms:W3CDTF">2022-04-07T03:30:38Z</dcterms:modified>
</cp:coreProperties>
</file>