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" windowWidth="18180" windowHeight="8340"/>
  </bookViews>
  <sheets>
    <sheet name="ф.21" sheetId="1" r:id="rId1"/>
  </sheets>
  <externalReferences>
    <externalReference r:id="rId2"/>
  </externalReferences>
  <definedNames>
    <definedName name="_xlnm.Print_Titles" localSheetId="0">ф.21!$8:$11</definedName>
    <definedName name="_xlnm.Print_Area" localSheetId="0">ф.21!$A$1:$AA$30</definedName>
  </definedNames>
  <calcPr calcId="145621"/>
</workbook>
</file>

<file path=xl/calcChain.xml><?xml version="1.0" encoding="utf-8"?>
<calcChain xmlns="http://schemas.openxmlformats.org/spreadsheetml/2006/main">
  <c r="J27" i="1" l="1"/>
  <c r="M27" i="1" s="1"/>
  <c r="I27" i="1"/>
  <c r="M26" i="1"/>
  <c r="K26" i="1"/>
  <c r="J26" i="1"/>
  <c r="I26" i="1"/>
  <c r="N25" i="1"/>
  <c r="K25" i="1"/>
  <c r="J25" i="1"/>
  <c r="I25" i="1"/>
  <c r="N24" i="1"/>
  <c r="J24" i="1"/>
  <c r="K24" i="1" s="1"/>
  <c r="I24" i="1"/>
  <c r="J23" i="1"/>
  <c r="M23" i="1" s="1"/>
  <c r="I23" i="1"/>
  <c r="F23" i="1"/>
  <c r="E23" i="1"/>
  <c r="M22" i="1"/>
  <c r="J22" i="1"/>
  <c r="K22" i="1" s="1"/>
  <c r="I22" i="1"/>
  <c r="F22" i="1"/>
  <c r="E22" i="1"/>
  <c r="M21" i="1"/>
  <c r="K21" i="1"/>
  <c r="J21" i="1"/>
  <c r="I21" i="1"/>
  <c r="F21" i="1"/>
  <c r="E21" i="1"/>
  <c r="J20" i="1"/>
  <c r="K20" i="1" s="1"/>
  <c r="I20" i="1"/>
  <c r="M19" i="1"/>
  <c r="K19" i="1"/>
  <c r="J19" i="1"/>
  <c r="I19" i="1"/>
  <c r="M18" i="1"/>
  <c r="J18" i="1"/>
  <c r="K18" i="1" s="1"/>
  <c r="I18" i="1"/>
  <c r="J17" i="1"/>
  <c r="M17" i="1" s="1"/>
  <c r="I17" i="1"/>
  <c r="F17" i="1"/>
  <c r="E17" i="1"/>
  <c r="J16" i="1"/>
  <c r="K16" i="1" s="1"/>
  <c r="I16" i="1"/>
  <c r="F16" i="1"/>
  <c r="E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J15" i="1"/>
  <c r="M15" i="1" s="1"/>
  <c r="I15" i="1"/>
  <c r="E15" i="1"/>
  <c r="D15" i="1"/>
  <c r="A15" i="1"/>
  <c r="N14" i="1"/>
  <c r="N12" i="1" s="1"/>
  <c r="J14" i="1"/>
  <c r="K14" i="1" s="1"/>
  <c r="I14" i="1"/>
  <c r="I12" i="1" s="1"/>
  <c r="F14" i="1"/>
  <c r="E14" i="1"/>
  <c r="J13" i="1"/>
  <c r="J12" i="1" s="1"/>
  <c r="I13" i="1"/>
  <c r="F13" i="1"/>
  <c r="E13" i="1"/>
  <c r="P12" i="1"/>
  <c r="O12" i="1"/>
  <c r="AA11" i="1"/>
  <c r="Y11" i="1"/>
  <c r="W11" i="1"/>
  <c r="U11" i="1"/>
  <c r="J11" i="1"/>
  <c r="K11" i="1" s="1"/>
  <c r="L11" i="1" s="1"/>
  <c r="M11" i="1" s="1"/>
  <c r="N11" i="1" s="1"/>
  <c r="O11" i="1" s="1"/>
  <c r="P11" i="1" s="1"/>
  <c r="Q11" i="1" s="1"/>
  <c r="R11" i="1" s="1"/>
  <c r="S11" i="1" s="1"/>
  <c r="I11" i="1"/>
  <c r="B11" i="1"/>
  <c r="C11" i="1" s="1"/>
  <c r="D11" i="1" s="1"/>
  <c r="E11" i="1" s="1"/>
  <c r="F11" i="1" s="1"/>
  <c r="G11" i="1" s="1"/>
  <c r="K17" i="1" l="1"/>
  <c r="M20" i="1"/>
  <c r="K23" i="1"/>
  <c r="M16" i="1"/>
  <c r="K27" i="1"/>
  <c r="K13" i="1"/>
  <c r="M13" i="1"/>
  <c r="K15" i="1"/>
  <c r="M12" i="1" l="1"/>
  <c r="K12" i="1"/>
</calcChain>
</file>

<file path=xl/sharedStrings.xml><?xml version="1.0" encoding="utf-8"?>
<sst xmlns="http://schemas.openxmlformats.org/spreadsheetml/2006/main" count="97" uniqueCount="78">
  <si>
    <t>Форма 21</t>
  </si>
  <si>
    <t>Приложения 1</t>
  </si>
  <si>
    <t>Правил формирования тарифов</t>
  </si>
  <si>
    <t>Отчет об исполнении инвестиционной программы  за 12 месяцев  2023 года</t>
  </si>
  <si>
    <t xml:space="preserve">АО  "Акмолинская распределительная электросетевая компания", вид деятельности: передача электрической энергии </t>
  </si>
  <si>
    <t>№ п/п</t>
  </si>
  <si>
    <t>Информация о плановых и фактических объемах предоставления регулируемых услуг</t>
  </si>
  <si>
    <t>отчёт о прибылях и убытках, тыс. тенге</t>
  </si>
  <si>
    <t>Сумма инвестиционной программы (проекта), тыс. тенге</t>
  </si>
  <si>
    <t>Информация а фактических условиях и размерах финансирования инвестиционной прогаммы (проекта), тыс. тенге</t>
  </si>
  <si>
    <t>Информация о сопоставлении фактических показателей исполнения инвестиционной программы  с показателями, утверждёнными в инвестиционной программе (прокте)</t>
  </si>
  <si>
    <t>Разъяснение причин отклонения достигнутых фактических показателей от показателей в утверждённой инвестиционной программе</t>
  </si>
  <si>
    <t>Оценка повышения качества и надёжности предоставляемых регулируемых услуг</t>
  </si>
  <si>
    <t>наименование регулируемых услуг и обслуживаемая территория</t>
  </si>
  <si>
    <t>наименование мероприятий</t>
  </si>
  <si>
    <t>единица измерения</t>
  </si>
  <si>
    <t>кол-во в натуральных показателях</t>
  </si>
  <si>
    <t>период предоставления услуги в рамках инвестиционной программы (проекта)</t>
  </si>
  <si>
    <t>собственные средства</t>
  </si>
  <si>
    <t>заёмные средства</t>
  </si>
  <si>
    <t>бюджетные средства</t>
  </si>
  <si>
    <t>Снижение расхода сырья, материалов, топлива и энергии в натуральном выражении в зависимости от утвержденной инвестиционной программы</t>
  </si>
  <si>
    <t>Снижение износа (физического) основных фондов (активов), %, по годам реализации в зависимости от утверждённой программы (проекта)</t>
  </si>
  <si>
    <t>Снижение потерь, %, по годам реализации в зависимости от утверждённой программы (проекта)</t>
  </si>
  <si>
    <t>Снижение аварийности по годам реализации в зависимости от утверждённой программы (проекта)</t>
  </si>
  <si>
    <t>план</t>
  </si>
  <si>
    <t>факт</t>
  </si>
  <si>
    <t>откл.</t>
  </si>
  <si>
    <t>причины откл.</t>
  </si>
  <si>
    <t>амортизация</t>
  </si>
  <si>
    <t>прибыль</t>
  </si>
  <si>
    <t>факт прошлого года</t>
  </si>
  <si>
    <t>факт текущего года</t>
  </si>
  <si>
    <t>Услуги по передаче электрической энергии по сетям АО "АРЭК" Акмолинс кой области</t>
  </si>
  <si>
    <t>Всего</t>
  </si>
  <si>
    <t xml:space="preserve">
</t>
  </si>
  <si>
    <t xml:space="preserve"> 123,8   млн. кВтч</t>
  </si>
  <si>
    <t>111             млн. кВтч</t>
  </si>
  <si>
    <t>ПС+КТП-64,2%      ВЛ-59,8%</t>
  </si>
  <si>
    <t>ПС+КТП-68,5%      ВЛ-62,2%</t>
  </si>
  <si>
    <t>ПС+КТП-64,4%      ВЛ-65,9%</t>
  </si>
  <si>
    <t>технологи -ческие нарушения-    2 031</t>
  </si>
  <si>
    <t>технологи -ческие нарушения -  2 262</t>
  </si>
  <si>
    <t xml:space="preserve">Рост   технологических нарушений по сравнению с 2022 годом  на 231 случаев-в связи с погодными условиями и по причине потребительских сетей. </t>
  </si>
  <si>
    <t>"хорошо"</t>
  </si>
  <si>
    <t xml:space="preserve">Техническая  модернизация  ПС-35 кВ и выше </t>
  </si>
  <si>
    <t>шт.</t>
  </si>
  <si>
    <t>Совместный приказ №82 от 27.02.2024 МЭ РК и №35-ОД от 28.02.2024 г. РГУ ДКРЕМ МНЭ РК по Акм.области  о переносе  срока исполнения мероприятия на 2024 год. Ввод объектов в 2024 г.</t>
  </si>
  <si>
    <t>Техническая модернизация сетей 35 кВ и выше</t>
  </si>
  <si>
    <t>км.</t>
  </si>
  <si>
    <t>Строительство ВЛ 35 кВ и выше</t>
  </si>
  <si>
    <t xml:space="preserve">Техническая модернизация сетей 0,4-10 кВ </t>
  </si>
  <si>
    <t>км/
КТП/
реклоузер</t>
  </si>
  <si>
    <t>Капитальный ремонт энергооборудования и ЛЭП</t>
  </si>
  <si>
    <t>км/шт</t>
  </si>
  <si>
    <t xml:space="preserve">Техническуая  модернизация оборудования и средств системы АСКУЭ </t>
  </si>
  <si>
    <t xml:space="preserve"> шт./усл.</t>
  </si>
  <si>
    <t>279/1</t>
  </si>
  <si>
    <t>Капитальный ремонт зданий и сооружений</t>
  </si>
  <si>
    <t>шт./ работа/комп.</t>
  </si>
  <si>
    <t>7/3/1</t>
  </si>
  <si>
    <t xml:space="preserve">Техническая  модернизация, строительство средств связи </t>
  </si>
  <si>
    <t>шт./ комп./
работа</t>
  </si>
  <si>
    <t>15/10/1</t>
  </si>
  <si>
    <t>Замена  трансформаторов  25-63 кВа</t>
  </si>
  <si>
    <t>Приобретение измерительных приборов</t>
  </si>
  <si>
    <t>Совместный приказ №82 от 27.02.2024 МЭ РК и №35-ОД от 28.02.2024 г. РГУ ДКРЕМ МНЭ РК по Акм.области  о переносе  срока исполнения мероприятия на 2024 год.</t>
  </si>
  <si>
    <t>Приобретение вычислительной техники, НМА</t>
  </si>
  <si>
    <t>Приобретение, КР спецтехники, автотранспорта, механизмов и оборудования</t>
  </si>
  <si>
    <t>шт./ работа</t>
  </si>
  <si>
    <t>31/19</t>
  </si>
  <si>
    <t>Совместный приказ №82 от 27.02.2024 МЭ РК и №35-ОД от 28.02.2024 г. РГУ ДКРЕМ МНЭ РК по Акм.области  о переносе  срока исполнения мероприятия на 2024 год.
Приобретение сверх утв. Совместного приказа  1 единицы спецтехники для выполнения доп. Инвестиций.</t>
  </si>
  <si>
    <t>Выплаты по обязательствам</t>
  </si>
  <si>
    <t>Прочие ОС</t>
  </si>
  <si>
    <t>450/21</t>
  </si>
  <si>
    <t>ПИР объектов</t>
  </si>
  <si>
    <t xml:space="preserve"> Генеральный   директор                                                              А. Павлов</t>
  </si>
  <si>
    <t>"11"  апреля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</si>
</sst>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_-* #,##0.00&quot;р.&quot;_-;\-* #,##0.00&quot;р.&quot;_-;_-* &quot;-&quot;??&quot;р.&quot;_-;_-@_-"/>
    <numFmt numFmtId="166" formatCode="\ #,##0.00&quot;р. &quot;;\-#,##0.00&quot;р. &quot;;&quot; -&quot;#&quot;р. &quot;;@\ "/>
    <numFmt numFmtId="167" formatCode="_-* #,##0.00_-;\-* #,##0.00_-;_-* &quot;-&quot;??_-;_-@_-"/>
    <numFmt numFmtId="168" formatCode="_-* #,##0.00_р_._-;\-* #,##0.00_р_._-;_-* &quot;-&quot;??_р_._-;_-@_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8"/>
      <name val="Calibri"/>
      <family val="2"/>
      <charset val="204"/>
      <scheme val="minor"/>
    </font>
    <font>
      <b/>
      <sz val="8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Times New Roman Cyr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8"/>
      <color theme="3"/>
      <name val="Calibri Light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08">
    <xf numFmtId="0" fontId="0" fillId="0" borderId="0"/>
    <xf numFmtId="0" fontId="2" fillId="0" borderId="0"/>
    <xf numFmtId="0" fontId="4" fillId="0" borderId="0"/>
    <xf numFmtId="0" fontId="1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3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8" borderId="0" applyNumberFormat="0" applyBorder="0" applyAlignment="0" applyProtection="0"/>
    <xf numFmtId="0" fontId="15" fillId="16" borderId="10" applyNumberFormat="0" applyAlignment="0" applyProtection="0"/>
    <xf numFmtId="0" fontId="16" fillId="29" borderId="11" applyNumberFormat="0" applyAlignment="0" applyProtection="0"/>
    <xf numFmtId="0" fontId="17" fillId="29" borderId="10" applyNumberFormat="0" applyAlignment="0" applyProtection="0"/>
    <xf numFmtId="165" fontId="4" fillId="0" borderId="0" applyFont="0" applyFill="0" applyBorder="0" applyAlignment="0" applyProtection="0"/>
    <xf numFmtId="166" fontId="18" fillId="0" borderId="0" applyFill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30" borderId="1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2" fillId="0" borderId="0"/>
    <xf numFmtId="0" fontId="4" fillId="0" borderId="0"/>
    <xf numFmtId="0" fontId="27" fillId="0" borderId="0"/>
    <xf numFmtId="0" fontId="28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1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" fillId="0" borderId="0"/>
    <xf numFmtId="0" fontId="18" fillId="0" borderId="0"/>
    <xf numFmtId="0" fontId="1" fillId="0" borderId="0"/>
    <xf numFmtId="0" fontId="13" fillId="0" borderId="0"/>
    <xf numFmtId="0" fontId="29" fillId="12" borderId="0" applyNumberFormat="0" applyBorder="0" applyAlignment="0" applyProtection="0"/>
    <xf numFmtId="0" fontId="30" fillId="0" borderId="0" applyNumberFormat="0" applyFill="0" applyBorder="0" applyAlignment="0" applyProtection="0"/>
    <xf numFmtId="0" fontId="13" fillId="32" borderId="17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9" fontId="2" fillId="0" borderId="0" applyFont="0" applyFill="0" applyBorder="0" applyAlignment="0" applyProtection="0"/>
    <xf numFmtId="0" fontId="31" fillId="0" borderId="18" applyNumberFormat="0" applyFill="0" applyAlignment="0" applyProtection="0"/>
    <xf numFmtId="0" fontId="32" fillId="0" borderId="0" applyNumberFormat="0" applyFill="0" applyAlignment="0" applyProtection="0"/>
    <xf numFmtId="167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13" borderId="0" applyNumberFormat="0" applyBorder="0" applyAlignment="0" applyProtection="0"/>
  </cellStyleXfs>
  <cellXfs count="54">
    <xf numFmtId="0" fontId="0" fillId="0" borderId="0" xfId="0"/>
    <xf numFmtId="0" fontId="3" fillId="0" borderId="0" xfId="1" applyFont="1"/>
    <xf numFmtId="3" fontId="3" fillId="0" borderId="0" xfId="1" applyNumberFormat="1" applyFont="1"/>
    <xf numFmtId="3" fontId="8" fillId="0" borderId="0" xfId="1" applyNumberFormat="1" applyFont="1" applyBorder="1" applyAlignment="1">
      <alignment horizontal="center" vertical="center"/>
    </xf>
    <xf numFmtId="0" fontId="5" fillId="0" borderId="0" xfId="1" applyFont="1"/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3" fillId="0" borderId="2" xfId="1" applyFont="1" applyBorder="1"/>
    <xf numFmtId="0" fontId="9" fillId="0" borderId="2" xfId="1" applyFont="1" applyBorder="1" applyAlignment="1">
      <alignment horizontal="left" vertical="center"/>
    </xf>
    <xf numFmtId="3" fontId="9" fillId="0" borderId="2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vertical="top" wrapText="1"/>
    </xf>
    <xf numFmtId="3" fontId="8" fillId="0" borderId="2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Fill="1" applyBorder="1" applyAlignment="1">
      <alignment vertical="center" wrapText="1"/>
    </xf>
    <xf numFmtId="3" fontId="11" fillId="0" borderId="2" xfId="1" applyNumberFormat="1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>
      <alignment horizontal="center" vertical="center" wrapText="1"/>
    </xf>
    <xf numFmtId="0" fontId="3" fillId="0" borderId="6" xfId="1" applyFont="1" applyBorder="1"/>
    <xf numFmtId="3" fontId="11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Border="1"/>
    <xf numFmtId="3" fontId="11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/>
    </xf>
    <xf numFmtId="0" fontId="11" fillId="10" borderId="2" xfId="1" applyFont="1" applyFill="1" applyBorder="1" applyAlignment="1">
      <alignment vertic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4" fontId="3" fillId="0" borderId="0" xfId="1" applyNumberFormat="1" applyFont="1"/>
    <xf numFmtId="0" fontId="3" fillId="0" borderId="0" xfId="1" applyFont="1" applyAlignment="1">
      <alignment horizontal="left"/>
    </xf>
    <xf numFmtId="0" fontId="10" fillId="0" borderId="2" xfId="1" applyFont="1" applyBorder="1" applyAlignment="1">
      <alignment horizontal="center" vertical="top" wrapText="1"/>
    </xf>
    <xf numFmtId="0" fontId="11" fillId="0" borderId="3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left" vertical="center" wrapText="1"/>
    </xf>
    <xf numFmtId="0" fontId="12" fillId="0" borderId="0" xfId="1" applyFont="1" applyAlignment="1">
      <alignment horizontal="center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9" fillId="0" borderId="2" xfId="1" applyFont="1" applyBorder="1" applyAlignment="1">
      <alignment horizontal="center" vertical="top" wrapText="1"/>
    </xf>
    <xf numFmtId="3" fontId="9" fillId="0" borderId="2" xfId="2" applyNumberFormat="1" applyFont="1" applyBorder="1" applyAlignment="1">
      <alignment horizontal="center" vertical="top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7" fillId="0" borderId="0" xfId="1" applyFont="1" applyAlignment="1">
      <alignment horizontal="center"/>
    </xf>
  </cellXfs>
  <cellStyles count="208">
    <cellStyle name="20% - Акцент1 2" xfId="3"/>
    <cellStyle name="20% - Акцент1 2 2" xfId="4"/>
    <cellStyle name="20% - Акцент1 2 2 2" xfId="5"/>
    <cellStyle name="20% - Акцент1 3" xfId="6"/>
    <cellStyle name="20% - Акцент1 3 2" xfId="7"/>
    <cellStyle name="20% - Акцент1 4" xfId="8"/>
    <cellStyle name="20% - Акцент1 4 2" xfId="9"/>
    <cellStyle name="20% - Акцент1 5" xfId="10"/>
    <cellStyle name="20% - Акцент1 5 2" xfId="11"/>
    <cellStyle name="20% - Акцент2 2" xfId="12"/>
    <cellStyle name="20% - Акцент2 2 2" xfId="13"/>
    <cellStyle name="20% - Акцент2 2 2 2" xfId="14"/>
    <cellStyle name="20% - Акцент2 3" xfId="15"/>
    <cellStyle name="20% - Акцент2 3 2" xfId="16"/>
    <cellStyle name="20% - Акцент2 4" xfId="17"/>
    <cellStyle name="20% - Акцент2 4 2" xfId="18"/>
    <cellStyle name="20% - Акцент2 5" xfId="19"/>
    <cellStyle name="20% - Акцент2 5 2" xfId="20"/>
    <cellStyle name="20% - Акцент3 2" xfId="21"/>
    <cellStyle name="20% - Акцент3 2 2" xfId="22"/>
    <cellStyle name="20% - Акцент3 2 2 2" xfId="23"/>
    <cellStyle name="20% - Акцент3 3" xfId="24"/>
    <cellStyle name="20% - Акцент3 3 2" xfId="25"/>
    <cellStyle name="20% - Акцент3 4" xfId="26"/>
    <cellStyle name="20% - Акцент3 4 2" xfId="27"/>
    <cellStyle name="20% - Акцент3 5" xfId="28"/>
    <cellStyle name="20% - Акцент3 5 2" xfId="29"/>
    <cellStyle name="20% - Акцент4 2" xfId="30"/>
    <cellStyle name="20% - Акцент4 2 2" xfId="31"/>
    <cellStyle name="20% - Акцент4 2 2 2" xfId="32"/>
    <cellStyle name="20% - Акцент4 3" xfId="33"/>
    <cellStyle name="20% - Акцент4 3 2" xfId="34"/>
    <cellStyle name="20% - Акцент4 4" xfId="35"/>
    <cellStyle name="20% - Акцент4 4 2" xfId="36"/>
    <cellStyle name="20% - Акцент4 5" xfId="37"/>
    <cellStyle name="20% - Акцент4 5 2" xfId="38"/>
    <cellStyle name="20% - Акцент5 2" xfId="39"/>
    <cellStyle name="20% - Акцент5 2 2" xfId="40"/>
    <cellStyle name="20% - Акцент5 2 2 2" xfId="41"/>
    <cellStyle name="20% - Акцент5 3" xfId="42"/>
    <cellStyle name="20% - Акцент5 3 2" xfId="43"/>
    <cellStyle name="20% - Акцент5 4" xfId="44"/>
    <cellStyle name="20% - Акцент5 4 2" xfId="45"/>
    <cellStyle name="20% - Акцент5 5" xfId="46"/>
    <cellStyle name="20% - Акцент5 5 2" xfId="47"/>
    <cellStyle name="20% - Акцент6 2" xfId="48"/>
    <cellStyle name="20% - Акцент6 2 2" xfId="49"/>
    <cellStyle name="20% - Акцент6 2 2 2" xfId="50"/>
    <cellStyle name="20% - Акцент6 3" xfId="51"/>
    <cellStyle name="20% - Акцент6 3 2" xfId="52"/>
    <cellStyle name="20% - Акцент6 4" xfId="53"/>
    <cellStyle name="20% - Акцент6 4 2" xfId="54"/>
    <cellStyle name="20% - Акцент6 5" xfId="55"/>
    <cellStyle name="20% - Акцент6 5 2" xfId="56"/>
    <cellStyle name="40% - Акцент1 2" xfId="57"/>
    <cellStyle name="40% - Акцент1 2 2" xfId="58"/>
    <cellStyle name="40% - Акцент1 2 2 2" xfId="59"/>
    <cellStyle name="40% - Акцент1 3" xfId="60"/>
    <cellStyle name="40% - Акцент1 3 2" xfId="61"/>
    <cellStyle name="40% - Акцент1 4" xfId="62"/>
    <cellStyle name="40% - Акцент1 4 2" xfId="63"/>
    <cellStyle name="40% - Акцент1 5" xfId="64"/>
    <cellStyle name="40% - Акцент1 5 2" xfId="65"/>
    <cellStyle name="40% - Акцент2 2" xfId="66"/>
    <cellStyle name="40% - Акцент2 2 2" xfId="67"/>
    <cellStyle name="40% - Акцент2 2 2 2" xfId="68"/>
    <cellStyle name="40% - Акцент2 3" xfId="69"/>
    <cellStyle name="40% - Акцент2 3 2" xfId="70"/>
    <cellStyle name="40% - Акцент2 4" xfId="71"/>
    <cellStyle name="40% - Акцент2 4 2" xfId="72"/>
    <cellStyle name="40% - Акцент2 5" xfId="73"/>
    <cellStyle name="40% - Акцент2 5 2" xfId="74"/>
    <cellStyle name="40% - Акцент3 2" xfId="75"/>
    <cellStyle name="40% - Акцент3 2 2" xfId="76"/>
    <cellStyle name="40% - Акцент3 2 2 2" xfId="77"/>
    <cellStyle name="40% - Акцент3 3" xfId="78"/>
    <cellStyle name="40% - Акцент3 3 2" xfId="79"/>
    <cellStyle name="40% - Акцент3 4" xfId="80"/>
    <cellStyle name="40% - Акцент3 4 2" xfId="81"/>
    <cellStyle name="40% - Акцент3 5" xfId="82"/>
    <cellStyle name="40% - Акцент3 5 2" xfId="83"/>
    <cellStyle name="40% - Акцент4 2" xfId="84"/>
    <cellStyle name="40% - Акцент4 2 2" xfId="85"/>
    <cellStyle name="40% - Акцент4 2 2 2" xfId="86"/>
    <cellStyle name="40% - Акцент4 3" xfId="87"/>
    <cellStyle name="40% - Акцент4 3 2" xfId="88"/>
    <cellStyle name="40% - Акцент4 4" xfId="89"/>
    <cellStyle name="40% - Акцент4 4 2" xfId="90"/>
    <cellStyle name="40% - Акцент4 5" xfId="91"/>
    <cellStyle name="40% - Акцент4 5 2" xfId="92"/>
    <cellStyle name="40% - Акцент5 2" xfId="93"/>
    <cellStyle name="40% - Акцент5 2 2" xfId="94"/>
    <cellStyle name="40% - Акцент5 2 2 2" xfId="95"/>
    <cellStyle name="40% - Акцент5 3" xfId="96"/>
    <cellStyle name="40% - Акцент5 3 2" xfId="97"/>
    <cellStyle name="40% - Акцент5 4" xfId="98"/>
    <cellStyle name="40% - Акцент5 4 2" xfId="99"/>
    <cellStyle name="40% - Акцент5 5" xfId="100"/>
    <cellStyle name="40% - Акцент5 5 2" xfId="101"/>
    <cellStyle name="40% - Акцент6 2" xfId="102"/>
    <cellStyle name="40% - Акцент6 2 2" xfId="103"/>
    <cellStyle name="40% - Акцент6 2 2 2" xfId="104"/>
    <cellStyle name="40% - Акцент6 3" xfId="105"/>
    <cellStyle name="40% - Акцент6 3 2" xfId="106"/>
    <cellStyle name="40% - Акцент6 4" xfId="107"/>
    <cellStyle name="40% - Акцент6 4 2" xfId="108"/>
    <cellStyle name="40% - Акцент6 5" xfId="109"/>
    <cellStyle name="40% - Акцент6 5 2" xfId="110"/>
    <cellStyle name="60% - Акцент1 2" xfId="111"/>
    <cellStyle name="60% - Акцент2 2" xfId="112"/>
    <cellStyle name="60% - Акцент3 2" xfId="113"/>
    <cellStyle name="60% - Акцент4 2" xfId="114"/>
    <cellStyle name="60% - Акцент5 2" xfId="115"/>
    <cellStyle name="60% - Акцент6 2" xfId="116"/>
    <cellStyle name="Акцент1 2" xfId="117"/>
    <cellStyle name="Акцент2 2" xfId="118"/>
    <cellStyle name="Акцент3 2" xfId="119"/>
    <cellStyle name="Акцент4 2" xfId="120"/>
    <cellStyle name="Акцент5 2" xfId="121"/>
    <cellStyle name="Акцент6 2" xfId="122"/>
    <cellStyle name="Ввод  2" xfId="123"/>
    <cellStyle name="Вывод 2" xfId="124"/>
    <cellStyle name="Вычисление 2" xfId="125"/>
    <cellStyle name="Денежный 2" xfId="126"/>
    <cellStyle name="Денежный 3" xfId="127"/>
    <cellStyle name="Заголовок 1 2" xfId="128"/>
    <cellStyle name="Заголовок 2 2" xfId="129"/>
    <cellStyle name="Заголовок 3 2" xfId="130"/>
    <cellStyle name="Заголовок 4 2" xfId="131"/>
    <cellStyle name="Итог 2" xfId="132"/>
    <cellStyle name="Контрольная ячейка 2" xfId="133"/>
    <cellStyle name="Название 2" xfId="134"/>
    <cellStyle name="Название 3" xfId="135"/>
    <cellStyle name="Нейтральный 2" xfId="136"/>
    <cellStyle name="Обычный" xfId="0" builtinId="0"/>
    <cellStyle name="Обычный 2" xfId="2"/>
    <cellStyle name="Обычный 2 2" xfId="1"/>
    <cellStyle name="Обычный 2 2 2" xfId="137"/>
    <cellStyle name="Обычный 2 2 2 2" xfId="138"/>
    <cellStyle name="Обычный 2 2 2 3" xfId="139"/>
    <cellStyle name="Обычный 2 2 3" xfId="140"/>
    <cellStyle name="Обычный 2 2 4" xfId="141"/>
    <cellStyle name="Обычный 2 3" xfId="142"/>
    <cellStyle name="Обычный 2 3 2" xfId="143"/>
    <cellStyle name="Обычный 2 3 3" xfId="144"/>
    <cellStyle name="Обычный 2 4" xfId="145"/>
    <cellStyle name="Обычный 2 4 2" xfId="146"/>
    <cellStyle name="Обычный 2_График по ПС" xfId="147"/>
    <cellStyle name="Обычный 3" xfId="148"/>
    <cellStyle name="Обычный 3 2" xfId="149"/>
    <cellStyle name="Обычный 3 2 2" xfId="150"/>
    <cellStyle name="Обычный 3 2 2 2" xfId="151"/>
    <cellStyle name="Обычный 3 2 3" xfId="152"/>
    <cellStyle name="Обычный 3 3" xfId="153"/>
    <cellStyle name="Обычный 3 3 2" xfId="154"/>
    <cellStyle name="Обычный 3 4" xfId="155"/>
    <cellStyle name="Обычный 3_График по ПС" xfId="156"/>
    <cellStyle name="Обычный 4" xfId="157"/>
    <cellStyle name="Обычный 4 2" xfId="158"/>
    <cellStyle name="Обычный 4 2 2" xfId="159"/>
    <cellStyle name="Обычный 4 2 2 2" xfId="160"/>
    <cellStyle name="Обычный 4 2 3" xfId="161"/>
    <cellStyle name="Обычный 4 2 4" xfId="162"/>
    <cellStyle name="Обычный 4 3" xfId="163"/>
    <cellStyle name="Обычный 4 3 2" xfId="164"/>
    <cellStyle name="Обычный 4 4" xfId="165"/>
    <cellStyle name="Обычный 5" xfId="166"/>
    <cellStyle name="Обычный 5 2" xfId="167"/>
    <cellStyle name="Обычный 6" xfId="168"/>
    <cellStyle name="Обычный 7" xfId="169"/>
    <cellStyle name="Обычный 9_PE 2014 (97-2003)" xfId="170"/>
    <cellStyle name="Плохой 2" xfId="171"/>
    <cellStyle name="Пояснение 2" xfId="172"/>
    <cellStyle name="Примечание 2" xfId="173"/>
    <cellStyle name="Примечание 2 2" xfId="174"/>
    <cellStyle name="Примечание 3" xfId="175"/>
    <cellStyle name="Примечание 4" xfId="176"/>
    <cellStyle name="Примечание 5" xfId="177"/>
    <cellStyle name="Процентный 2" xfId="178"/>
    <cellStyle name="Связанная ячейка 2" xfId="179"/>
    <cellStyle name="Текст предупреждения 2" xfId="180"/>
    <cellStyle name="Финансовый 10" xfId="181"/>
    <cellStyle name="Финансовый 2" xfId="182"/>
    <cellStyle name="Финансовый 2 2" xfId="183"/>
    <cellStyle name="Финансовый 2 3" xfId="184"/>
    <cellStyle name="Финансовый 3" xfId="185"/>
    <cellStyle name="Финансовый 3 2" xfId="186"/>
    <cellStyle name="Финансовый 3 2 2" xfId="187"/>
    <cellStyle name="Финансовый 3 2 2 2" xfId="188"/>
    <cellStyle name="Финансовый 3 2 3" xfId="189"/>
    <cellStyle name="Финансовый 3 3" xfId="190"/>
    <cellStyle name="Финансовый 3 3 2" xfId="191"/>
    <cellStyle name="Финансовый 3 4" xfId="192"/>
    <cellStyle name="Финансовый 4" xfId="193"/>
    <cellStyle name="Финансовый 4 2" xfId="194"/>
    <cellStyle name="Финансовый 4 2 2" xfId="195"/>
    <cellStyle name="Финансовый 4 2 3" xfId="196"/>
    <cellStyle name="Финансовый 4 3" xfId="197"/>
    <cellStyle name="Финансовый 4 4" xfId="198"/>
    <cellStyle name="Финансовый 5" xfId="199"/>
    <cellStyle name="Финансовый 5 2" xfId="200"/>
    <cellStyle name="Финансовый 5 3" xfId="201"/>
    <cellStyle name="Финансовый 5 4" xfId="202"/>
    <cellStyle name="Финансовый 6" xfId="203"/>
    <cellStyle name="Финансовый 7" xfId="204"/>
    <cellStyle name="Финансовый 8" xfId="205"/>
    <cellStyle name="Финансовый 9" xfId="206"/>
    <cellStyle name="Хороший 2" xfId="2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48;&#1053;&#1042;&#1045;&#1057;&#1058;&#1055;&#1056;&#1054;&#1045;&#1050;&#1058;&#1067;\&#1048;&#1055;%202021-2025\&#1048;&#1055;-2023\&#1060;&#1072;&#1082;&#1090;\&#1060;&#1072;&#1082;&#1090;%20&#1048;&#1055;%202023%20&#1089;%20&#1092;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21"/>
      <sheetName val="СВОД "/>
      <sheetName val="(1)ПС"/>
      <sheetName val="(2)ВЛ-110-35"/>
      <sheetName val="(3)ВЛ-110-35"/>
      <sheetName val="(4)0,4-10кВ "/>
      <sheetName val="(5)КР"/>
      <sheetName val="(6)АСКУЭ  "/>
      <sheetName val="(7) ОКС"/>
      <sheetName val="(8)Связь "/>
      <sheetName val="(9)замена трансфор"/>
      <sheetName val="(10)приборы"/>
      <sheetName val="(11)ОиТ"/>
      <sheetName val="(12)Спец техника"/>
      <sheetName val="(13)обязат"/>
      <sheetName val="(14)Прочие ОС"/>
      <sheetName val="(15)разр ПСД"/>
      <sheetName val="Лист2"/>
      <sheetName val="Лист3"/>
    </sheetNames>
    <sheetDataSet>
      <sheetData sheetId="0"/>
      <sheetData sheetId="1">
        <row r="8">
          <cell r="D8">
            <v>14</v>
          </cell>
          <cell r="E8">
            <v>795675.82761000004</v>
          </cell>
          <cell r="F8">
            <v>10</v>
          </cell>
          <cell r="G8">
            <v>368672.08400000003</v>
          </cell>
        </row>
        <row r="9">
          <cell r="D9">
            <v>42.6</v>
          </cell>
          <cell r="E9">
            <v>203301.17800000001</v>
          </cell>
          <cell r="F9">
            <v>0</v>
          </cell>
          <cell r="G9">
            <v>0</v>
          </cell>
        </row>
        <row r="10">
          <cell r="D10">
            <v>0</v>
          </cell>
          <cell r="E10">
            <v>6595</v>
          </cell>
          <cell r="F10">
            <v>0</v>
          </cell>
          <cell r="G10">
            <v>6595</v>
          </cell>
        </row>
        <row r="11">
          <cell r="D11" t="str">
            <v>54,821/30/2</v>
          </cell>
          <cell r="E11">
            <v>627185.00000000012</v>
          </cell>
          <cell r="F11" t="str">
            <v>0/0/2</v>
          </cell>
          <cell r="G11">
            <v>17534.988000000001</v>
          </cell>
        </row>
        <row r="12">
          <cell r="D12" t="str">
            <v>2 500,1/  705</v>
          </cell>
          <cell r="E12">
            <v>631132.10227000003</v>
          </cell>
          <cell r="F12" t="str">
            <v>2 500,1/  705</v>
          </cell>
          <cell r="G12">
            <v>723194.12167000002</v>
          </cell>
        </row>
        <row r="13">
          <cell r="E13">
            <v>19733.659</v>
          </cell>
          <cell r="G13">
            <v>19733.65912</v>
          </cell>
        </row>
        <row r="14">
          <cell r="E14">
            <v>547397.7855</v>
          </cell>
          <cell r="G14">
            <v>546777.88273000007</v>
          </cell>
        </row>
        <row r="15">
          <cell r="E15">
            <v>214815.56700000001</v>
          </cell>
          <cell r="G15">
            <v>214722.36667999998</v>
          </cell>
        </row>
        <row r="16">
          <cell r="D16">
            <v>6</v>
          </cell>
          <cell r="E16">
            <v>4556.1610000000001</v>
          </cell>
          <cell r="F16">
            <v>6</v>
          </cell>
          <cell r="G16">
            <v>4664.5829400000002</v>
          </cell>
        </row>
        <row r="17">
          <cell r="D17">
            <v>140</v>
          </cell>
          <cell r="E17">
            <v>142284.60828571429</v>
          </cell>
          <cell r="F17">
            <v>110</v>
          </cell>
          <cell r="G17">
            <v>19742.98978</v>
          </cell>
        </row>
        <row r="18">
          <cell r="D18">
            <v>166</v>
          </cell>
          <cell r="E18">
            <v>33390.106999999996</v>
          </cell>
          <cell r="F18">
            <v>166</v>
          </cell>
          <cell r="G18">
            <v>33389.667000000001</v>
          </cell>
        </row>
        <row r="19">
          <cell r="E19">
            <v>780077.76596428582</v>
          </cell>
          <cell r="G19">
            <v>846420.83799999999</v>
          </cell>
        </row>
        <row r="20">
          <cell r="E20">
            <v>1288766.45</v>
          </cell>
          <cell r="G20">
            <v>1288766.45</v>
          </cell>
        </row>
        <row r="21">
          <cell r="E21">
            <v>80626.188999999998</v>
          </cell>
          <cell r="G21">
            <v>80600.157999999996</v>
          </cell>
        </row>
        <row r="22">
          <cell r="E22">
            <v>88718</v>
          </cell>
          <cell r="G22">
            <v>89036.9761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view="pageBreakPreview" zoomScale="60" zoomScaleNormal="80" workbookViewId="0">
      <selection activeCell="AC11" sqref="AC11"/>
    </sheetView>
  </sheetViews>
  <sheetFormatPr defaultColWidth="9.21875" defaultRowHeight="14.4" x14ac:dyDescent="0.3"/>
  <cols>
    <col min="1" max="1" width="3.109375" style="1" customWidth="1"/>
    <col min="2" max="2" width="8" style="1" customWidth="1"/>
    <col min="3" max="3" width="12.21875" style="1" customWidth="1"/>
    <col min="4" max="4" width="5.6640625" style="1" customWidth="1"/>
    <col min="5" max="5" width="7.44140625" style="1" customWidth="1"/>
    <col min="6" max="6" width="6.77734375" style="1" customWidth="1"/>
    <col min="7" max="7" width="7.21875" style="1" customWidth="1"/>
    <col min="8" max="8" width="8.6640625" style="1" customWidth="1"/>
    <col min="9" max="9" width="8.109375" style="1" customWidth="1"/>
    <col min="10" max="10" width="7.33203125" style="1" customWidth="1"/>
    <col min="11" max="11" width="8" style="1" customWidth="1"/>
    <col min="12" max="12" width="13.33203125" style="1" customWidth="1"/>
    <col min="13" max="13" width="9.6640625" style="1" customWidth="1"/>
    <col min="14" max="14" width="7.88671875" style="1" customWidth="1"/>
    <col min="15" max="15" width="7.109375" style="1" customWidth="1"/>
    <col min="16" max="16" width="8.77734375" style="1" customWidth="1"/>
    <col min="17" max="17" width="7.33203125" style="1" customWidth="1"/>
    <col min="18" max="20" width="7.5546875" style="1" customWidth="1"/>
    <col min="21" max="21" width="7" style="1" customWidth="1"/>
    <col min="22" max="22" width="7.44140625" style="1" customWidth="1"/>
    <col min="23" max="23" width="6.77734375" style="1" customWidth="1"/>
    <col min="24" max="24" width="8.5546875" style="1" customWidth="1"/>
    <col min="25" max="25" width="8.77734375" style="1" customWidth="1"/>
    <col min="26" max="26" width="15.77734375" style="1" customWidth="1"/>
    <col min="27" max="27" width="12.5546875" style="1" customWidth="1"/>
    <col min="28" max="16384" width="9.21875" style="1"/>
  </cols>
  <sheetData>
    <row r="1" spans="1:29" x14ac:dyDescent="0.3">
      <c r="V1" s="51"/>
      <c r="W1" s="51"/>
      <c r="X1" s="51"/>
      <c r="Y1" s="51"/>
      <c r="Z1" s="52" t="s">
        <v>0</v>
      </c>
      <c r="AA1" s="52"/>
      <c r="AB1" s="52"/>
      <c r="AC1" s="52"/>
    </row>
    <row r="2" spans="1:29" x14ac:dyDescent="0.3">
      <c r="N2" s="2"/>
      <c r="V2" s="51"/>
      <c r="W2" s="51"/>
      <c r="X2" s="51"/>
      <c r="Y2" s="51"/>
      <c r="Z2" s="52" t="s">
        <v>1</v>
      </c>
      <c r="AA2" s="52"/>
      <c r="AB2" s="52"/>
      <c r="AC2" s="52"/>
    </row>
    <row r="3" spans="1:29" x14ac:dyDescent="0.3">
      <c r="J3" s="2"/>
      <c r="M3" s="2"/>
      <c r="N3" s="2"/>
      <c r="V3" s="51"/>
      <c r="W3" s="51"/>
      <c r="X3" s="51"/>
      <c r="Y3" s="51"/>
      <c r="Z3" s="52" t="s">
        <v>2</v>
      </c>
      <c r="AA3" s="52"/>
      <c r="AB3" s="52"/>
      <c r="AC3" s="52"/>
    </row>
    <row r="4" spans="1:29" ht="14.55" x14ac:dyDescent="0.35">
      <c r="M4" s="2"/>
      <c r="N4" s="2"/>
      <c r="O4" s="2"/>
      <c r="V4" s="51"/>
      <c r="W4" s="51"/>
      <c r="X4" s="51"/>
      <c r="Y4" s="51"/>
      <c r="Z4" s="52"/>
      <c r="AA4" s="52"/>
      <c r="AB4" s="52"/>
      <c r="AC4" s="52"/>
    </row>
    <row r="5" spans="1:29" x14ac:dyDescent="0.3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9" x14ac:dyDescent="0.3">
      <c r="A6" s="53" t="s">
        <v>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1:29" ht="14.55" x14ac:dyDescent="0.35">
      <c r="J7" s="2"/>
      <c r="K7" s="2"/>
      <c r="L7" s="2"/>
      <c r="M7" s="3"/>
      <c r="N7" s="3"/>
      <c r="O7" s="2"/>
      <c r="V7" s="4"/>
      <c r="W7" s="4"/>
      <c r="X7" s="4"/>
      <c r="Y7" s="4"/>
    </row>
    <row r="8" spans="1:29" ht="30.6" customHeight="1" x14ac:dyDescent="0.3">
      <c r="A8" s="42" t="s">
        <v>5</v>
      </c>
      <c r="B8" s="42" t="s">
        <v>6</v>
      </c>
      <c r="C8" s="42"/>
      <c r="D8" s="42"/>
      <c r="E8" s="42"/>
      <c r="F8" s="42"/>
      <c r="G8" s="42"/>
      <c r="H8" s="42" t="s">
        <v>7</v>
      </c>
      <c r="I8" s="42" t="s">
        <v>8</v>
      </c>
      <c r="J8" s="42"/>
      <c r="K8" s="42"/>
      <c r="L8" s="42"/>
      <c r="M8" s="42" t="s">
        <v>9</v>
      </c>
      <c r="N8" s="42"/>
      <c r="O8" s="42"/>
      <c r="P8" s="42"/>
      <c r="Q8" s="42" t="s">
        <v>10</v>
      </c>
      <c r="R8" s="42"/>
      <c r="S8" s="42"/>
      <c r="T8" s="42"/>
      <c r="U8" s="42"/>
      <c r="V8" s="42"/>
      <c r="W8" s="42"/>
      <c r="X8" s="42"/>
      <c r="Y8" s="42"/>
      <c r="Z8" s="42" t="s">
        <v>11</v>
      </c>
      <c r="AA8" s="42" t="s">
        <v>12</v>
      </c>
    </row>
    <row r="9" spans="1:29" ht="103.05" customHeight="1" x14ac:dyDescent="0.3">
      <c r="A9" s="42"/>
      <c r="B9" s="42" t="s">
        <v>13</v>
      </c>
      <c r="C9" s="42" t="s">
        <v>14</v>
      </c>
      <c r="D9" s="42" t="s">
        <v>15</v>
      </c>
      <c r="E9" s="42" t="s">
        <v>16</v>
      </c>
      <c r="F9" s="42"/>
      <c r="G9" s="42" t="s">
        <v>17</v>
      </c>
      <c r="H9" s="42"/>
      <c r="I9" s="42"/>
      <c r="J9" s="42"/>
      <c r="K9" s="42"/>
      <c r="L9" s="42"/>
      <c r="M9" s="42" t="s">
        <v>18</v>
      </c>
      <c r="N9" s="42"/>
      <c r="O9" s="42" t="s">
        <v>19</v>
      </c>
      <c r="P9" s="42" t="s">
        <v>20</v>
      </c>
      <c r="Q9" s="42" t="s">
        <v>21</v>
      </c>
      <c r="R9" s="42"/>
      <c r="S9" s="42" t="s">
        <v>22</v>
      </c>
      <c r="T9" s="42"/>
      <c r="U9" s="42"/>
      <c r="V9" s="42" t="s">
        <v>23</v>
      </c>
      <c r="W9" s="42"/>
      <c r="X9" s="42" t="s">
        <v>24</v>
      </c>
      <c r="Y9" s="42"/>
      <c r="Z9" s="42"/>
      <c r="AA9" s="42"/>
    </row>
    <row r="10" spans="1:29" ht="48" customHeight="1" x14ac:dyDescent="0.3">
      <c r="A10" s="42"/>
      <c r="B10" s="42"/>
      <c r="C10" s="42"/>
      <c r="D10" s="42"/>
      <c r="E10" s="5" t="s">
        <v>25</v>
      </c>
      <c r="F10" s="5" t="s">
        <v>26</v>
      </c>
      <c r="G10" s="42"/>
      <c r="H10" s="42"/>
      <c r="I10" s="5" t="s">
        <v>25</v>
      </c>
      <c r="J10" s="5" t="s">
        <v>26</v>
      </c>
      <c r="K10" s="5" t="s">
        <v>27</v>
      </c>
      <c r="L10" s="6" t="s">
        <v>28</v>
      </c>
      <c r="M10" s="6" t="s">
        <v>29</v>
      </c>
      <c r="N10" s="6" t="s">
        <v>30</v>
      </c>
      <c r="O10" s="42"/>
      <c r="P10" s="42"/>
      <c r="Q10" s="6" t="s">
        <v>31</v>
      </c>
      <c r="R10" s="6" t="s">
        <v>32</v>
      </c>
      <c r="S10" s="6" t="s">
        <v>32</v>
      </c>
      <c r="T10" s="6" t="s">
        <v>31</v>
      </c>
      <c r="U10" s="6" t="s">
        <v>25</v>
      </c>
      <c r="V10" s="6" t="s">
        <v>31</v>
      </c>
      <c r="W10" s="6" t="s">
        <v>32</v>
      </c>
      <c r="X10" s="6" t="s">
        <v>31</v>
      </c>
      <c r="Y10" s="6" t="s">
        <v>32</v>
      </c>
      <c r="Z10" s="42"/>
      <c r="AA10" s="42"/>
    </row>
    <row r="11" spans="1:29" ht="14.1" customHeight="1" x14ac:dyDescent="0.35">
      <c r="A11" s="7">
        <v>1</v>
      </c>
      <c r="B11" s="7">
        <f t="shared" ref="B11:G11" si="0">A11+1</f>
        <v>2</v>
      </c>
      <c r="C11" s="7">
        <f t="shared" si="0"/>
        <v>3</v>
      </c>
      <c r="D11" s="7">
        <f t="shared" si="0"/>
        <v>4</v>
      </c>
      <c r="E11" s="7">
        <f t="shared" si="0"/>
        <v>5</v>
      </c>
      <c r="F11" s="7">
        <f t="shared" si="0"/>
        <v>6</v>
      </c>
      <c r="G11" s="7">
        <f t="shared" si="0"/>
        <v>7</v>
      </c>
      <c r="H11" s="7">
        <v>8</v>
      </c>
      <c r="I11" s="7">
        <f>H11+1</f>
        <v>9</v>
      </c>
      <c r="J11" s="7">
        <f t="shared" ref="J11:S11" si="1">I11+1</f>
        <v>10</v>
      </c>
      <c r="K11" s="7">
        <f t="shared" si="1"/>
        <v>11</v>
      </c>
      <c r="L11" s="7">
        <f t="shared" si="1"/>
        <v>12</v>
      </c>
      <c r="M11" s="7">
        <f t="shared" si="1"/>
        <v>13</v>
      </c>
      <c r="N11" s="7">
        <f t="shared" si="1"/>
        <v>14</v>
      </c>
      <c r="O11" s="7">
        <f t="shared" si="1"/>
        <v>15</v>
      </c>
      <c r="P11" s="7">
        <f t="shared" si="1"/>
        <v>16</v>
      </c>
      <c r="Q11" s="7">
        <f t="shared" si="1"/>
        <v>17</v>
      </c>
      <c r="R11" s="7">
        <f t="shared" si="1"/>
        <v>18</v>
      </c>
      <c r="S11" s="7">
        <f t="shared" si="1"/>
        <v>19</v>
      </c>
      <c r="T11" s="7">
        <v>20</v>
      </c>
      <c r="U11" s="7">
        <f t="shared" ref="U11" si="2">T11+1</f>
        <v>21</v>
      </c>
      <c r="V11" s="7">
        <v>21</v>
      </c>
      <c r="W11" s="7">
        <f t="shared" ref="W11" si="3">V11+1</f>
        <v>22</v>
      </c>
      <c r="X11" s="7">
        <v>22</v>
      </c>
      <c r="Y11" s="7">
        <f t="shared" ref="Y11" si="4">X11+1</f>
        <v>23</v>
      </c>
      <c r="Z11" s="7">
        <v>23</v>
      </c>
      <c r="AA11" s="7">
        <f t="shared" ref="AA11" si="5">Z11+1</f>
        <v>24</v>
      </c>
    </row>
    <row r="12" spans="1:29" ht="16.5" customHeight="1" x14ac:dyDescent="0.3">
      <c r="A12" s="8"/>
      <c r="B12" s="43" t="s">
        <v>33</v>
      </c>
      <c r="C12" s="9" t="s">
        <v>34</v>
      </c>
      <c r="D12" s="46"/>
      <c r="E12" s="47"/>
      <c r="F12" s="48"/>
      <c r="G12" s="49">
        <v>2023</v>
      </c>
      <c r="H12" s="50">
        <v>3588301</v>
      </c>
      <c r="I12" s="10">
        <f>SUM(I13:I27)</f>
        <v>5464255.40063</v>
      </c>
      <c r="J12" s="10">
        <f>SUM(J13:J27)</f>
        <v>4259851.7640199997</v>
      </c>
      <c r="K12" s="10">
        <f>SUM(K13:K27)</f>
        <v>-1204403.6366099999</v>
      </c>
      <c r="L12" s="11" t="s">
        <v>35</v>
      </c>
      <c r="M12" s="12">
        <f>SUM(M13:M27)</f>
        <v>2374359.4760199999</v>
      </c>
      <c r="N12" s="12">
        <f>SUM(N13:N27)</f>
        <v>1885492.2879999999</v>
      </c>
      <c r="O12" s="12">
        <f>SUM(O13:O20)</f>
        <v>0</v>
      </c>
      <c r="P12" s="12">
        <f>SUM(P13:P20)</f>
        <v>0</v>
      </c>
      <c r="Q12" s="34" t="s">
        <v>36</v>
      </c>
      <c r="R12" s="34" t="s">
        <v>37</v>
      </c>
      <c r="S12" s="34" t="s">
        <v>38</v>
      </c>
      <c r="T12" s="39" t="s">
        <v>39</v>
      </c>
      <c r="U12" s="34" t="s">
        <v>40</v>
      </c>
      <c r="V12" s="34">
        <v>4.3</v>
      </c>
      <c r="W12" s="34">
        <v>3.82</v>
      </c>
      <c r="X12" s="34" t="s">
        <v>41</v>
      </c>
      <c r="Y12" s="34" t="s">
        <v>42</v>
      </c>
      <c r="Z12" s="34" t="s">
        <v>43</v>
      </c>
      <c r="AA12" s="34" t="s">
        <v>44</v>
      </c>
    </row>
    <row r="13" spans="1:29" ht="81" customHeight="1" x14ac:dyDescent="0.3">
      <c r="A13" s="13">
        <v>1</v>
      </c>
      <c r="B13" s="44"/>
      <c r="C13" s="14" t="s">
        <v>45</v>
      </c>
      <c r="D13" s="15" t="s">
        <v>46</v>
      </c>
      <c r="E13" s="15">
        <f>'[1]СВОД '!D8</f>
        <v>14</v>
      </c>
      <c r="F13" s="15">
        <f>'[1]СВОД '!F8</f>
        <v>10</v>
      </c>
      <c r="G13" s="49"/>
      <c r="H13" s="50"/>
      <c r="I13" s="15">
        <f>'[1]СВОД '!E8</f>
        <v>795675.82761000004</v>
      </c>
      <c r="J13" s="15">
        <f>'[1]СВОД '!G8</f>
        <v>368672.08400000003</v>
      </c>
      <c r="K13" s="15">
        <f>J13-I13</f>
        <v>-427003.74361</v>
      </c>
      <c r="L13" s="35" t="s">
        <v>47</v>
      </c>
      <c r="M13" s="16">
        <f>J13</f>
        <v>368672.08400000003</v>
      </c>
      <c r="N13" s="16">
        <v>0</v>
      </c>
      <c r="O13" s="16">
        <v>0</v>
      </c>
      <c r="P13" s="16">
        <v>0</v>
      </c>
      <c r="Q13" s="34"/>
      <c r="R13" s="34"/>
      <c r="S13" s="34"/>
      <c r="T13" s="40"/>
      <c r="U13" s="34"/>
      <c r="V13" s="34"/>
      <c r="W13" s="34"/>
      <c r="X13" s="34"/>
      <c r="Y13" s="34"/>
      <c r="Z13" s="34"/>
      <c r="AA13" s="34"/>
    </row>
    <row r="14" spans="1:29" s="8" customFormat="1" ht="63" customHeight="1" x14ac:dyDescent="0.3">
      <c r="A14" s="13">
        <v>2</v>
      </c>
      <c r="B14" s="44"/>
      <c r="C14" s="14" t="s">
        <v>48</v>
      </c>
      <c r="D14" s="17" t="s">
        <v>49</v>
      </c>
      <c r="E14" s="18">
        <f>'[1]СВОД '!D9</f>
        <v>42.6</v>
      </c>
      <c r="F14" s="18">
        <f>'[1]СВОД '!F9</f>
        <v>0</v>
      </c>
      <c r="G14" s="49"/>
      <c r="H14" s="50"/>
      <c r="I14" s="15">
        <f>'[1]СВОД '!E9</f>
        <v>203301.17800000001</v>
      </c>
      <c r="J14" s="15">
        <f>'[1]СВОД '!G9</f>
        <v>0</v>
      </c>
      <c r="K14" s="15">
        <f>J14-I14</f>
        <v>-203301.17800000001</v>
      </c>
      <c r="L14" s="36"/>
      <c r="M14" s="16">
        <v>0</v>
      </c>
      <c r="N14" s="16">
        <f>J14</f>
        <v>0</v>
      </c>
      <c r="O14" s="16">
        <v>0</v>
      </c>
      <c r="P14" s="16">
        <v>0</v>
      </c>
      <c r="Q14" s="34"/>
      <c r="R14" s="34"/>
      <c r="S14" s="34"/>
      <c r="T14" s="40"/>
      <c r="U14" s="34"/>
      <c r="V14" s="34"/>
      <c r="W14" s="34"/>
      <c r="X14" s="34"/>
      <c r="Y14" s="34"/>
      <c r="Z14" s="34"/>
      <c r="AA14" s="34"/>
      <c r="AB14" s="19"/>
    </row>
    <row r="15" spans="1:29" s="22" customFormat="1" ht="46.05" customHeight="1" x14ac:dyDescent="0.3">
      <c r="A15" s="13">
        <f>A14+1</f>
        <v>3</v>
      </c>
      <c r="B15" s="44"/>
      <c r="C15" s="14" t="s">
        <v>50</v>
      </c>
      <c r="D15" s="20">
        <f>'[1]СВОД '!D10</f>
        <v>0</v>
      </c>
      <c r="E15" s="18">
        <f>'[1]СВОД '!F10</f>
        <v>0</v>
      </c>
      <c r="F15" s="18">
        <v>0</v>
      </c>
      <c r="G15" s="49"/>
      <c r="H15" s="50"/>
      <c r="I15" s="15">
        <f>'[1]СВОД '!E10</f>
        <v>6595</v>
      </c>
      <c r="J15" s="15">
        <f>'[1]СВОД '!G10</f>
        <v>6595</v>
      </c>
      <c r="K15" s="15">
        <f>J15-I15</f>
        <v>0</v>
      </c>
      <c r="L15" s="21"/>
      <c r="M15" s="16">
        <f>J15</f>
        <v>6595</v>
      </c>
      <c r="N15" s="16">
        <v>0</v>
      </c>
      <c r="O15" s="16">
        <v>0</v>
      </c>
      <c r="P15" s="16">
        <v>0</v>
      </c>
      <c r="Q15" s="34"/>
      <c r="R15" s="34"/>
      <c r="S15" s="34"/>
      <c r="T15" s="40"/>
      <c r="U15" s="34"/>
      <c r="V15" s="34"/>
      <c r="W15" s="34"/>
      <c r="X15" s="34"/>
      <c r="Y15" s="34"/>
      <c r="Z15" s="34"/>
      <c r="AA15" s="34"/>
    </row>
    <row r="16" spans="1:29" s="22" customFormat="1" ht="122.55" customHeight="1" x14ac:dyDescent="0.3">
      <c r="A16" s="13">
        <f t="shared" ref="A16:A25" si="6">A15+1</f>
        <v>4</v>
      </c>
      <c r="B16" s="44"/>
      <c r="C16" s="14" t="s">
        <v>51</v>
      </c>
      <c r="D16" s="23" t="s">
        <v>52</v>
      </c>
      <c r="E16" s="23" t="str">
        <f>'[1]СВОД '!D11</f>
        <v>54,821/30/2</v>
      </c>
      <c r="F16" s="23" t="str">
        <f>'[1]СВОД '!F11</f>
        <v>0/0/2</v>
      </c>
      <c r="G16" s="49"/>
      <c r="H16" s="50"/>
      <c r="I16" s="15">
        <f>'[1]СВОД '!E11</f>
        <v>627185.00000000012</v>
      </c>
      <c r="J16" s="15">
        <f>'[1]СВОД '!G11</f>
        <v>17534.988000000001</v>
      </c>
      <c r="K16" s="15">
        <f t="shared" ref="K16:K27" si="7">J16-I16</f>
        <v>-609650.0120000001</v>
      </c>
      <c r="L16" s="24" t="s">
        <v>47</v>
      </c>
      <c r="M16" s="16">
        <f t="shared" ref="M16:M20" si="8">J16</f>
        <v>17534.988000000001</v>
      </c>
      <c r="N16" s="16">
        <v>0</v>
      </c>
      <c r="O16" s="16">
        <v>0</v>
      </c>
      <c r="P16" s="16">
        <v>0</v>
      </c>
      <c r="Q16" s="34"/>
      <c r="R16" s="34"/>
      <c r="S16" s="34"/>
      <c r="T16" s="40"/>
      <c r="U16" s="34"/>
      <c r="V16" s="34"/>
      <c r="W16" s="34"/>
      <c r="X16" s="34"/>
      <c r="Y16" s="34"/>
      <c r="Z16" s="34"/>
      <c r="AA16" s="34"/>
    </row>
    <row r="17" spans="1:28" ht="49.5" customHeight="1" x14ac:dyDescent="0.3">
      <c r="A17" s="13">
        <f t="shared" si="6"/>
        <v>5</v>
      </c>
      <c r="B17" s="44"/>
      <c r="C17" s="14" t="s">
        <v>53</v>
      </c>
      <c r="D17" s="15" t="s">
        <v>54</v>
      </c>
      <c r="E17" s="23" t="str">
        <f>'[1]СВОД '!D12</f>
        <v>2 500,1/  705</v>
      </c>
      <c r="F17" s="23" t="str">
        <f>'[1]СВОД '!F12</f>
        <v>2 500,1/  705</v>
      </c>
      <c r="G17" s="49"/>
      <c r="H17" s="50"/>
      <c r="I17" s="15">
        <f>'[1]СВОД '!E12</f>
        <v>631132.10227000003</v>
      </c>
      <c r="J17" s="15">
        <f>'[1]СВОД '!G12</f>
        <v>723194.12167000002</v>
      </c>
      <c r="K17" s="15">
        <f t="shared" si="7"/>
        <v>92062.01939999999</v>
      </c>
      <c r="L17" s="24"/>
      <c r="M17" s="16">
        <f t="shared" si="8"/>
        <v>723194.12167000002</v>
      </c>
      <c r="N17" s="16">
        <v>0</v>
      </c>
      <c r="O17" s="16">
        <v>0</v>
      </c>
      <c r="P17" s="16">
        <v>0</v>
      </c>
      <c r="Q17" s="34"/>
      <c r="R17" s="34"/>
      <c r="S17" s="34"/>
      <c r="T17" s="40"/>
      <c r="U17" s="34"/>
      <c r="V17" s="34"/>
      <c r="W17" s="34"/>
      <c r="X17" s="34"/>
      <c r="Y17" s="34"/>
      <c r="Z17" s="34"/>
      <c r="AA17" s="34"/>
    </row>
    <row r="18" spans="1:28" ht="58.5" customHeight="1" x14ac:dyDescent="0.3">
      <c r="A18" s="13">
        <f t="shared" si="6"/>
        <v>6</v>
      </c>
      <c r="B18" s="44"/>
      <c r="C18" s="14" t="s">
        <v>55</v>
      </c>
      <c r="D18" s="23" t="s">
        <v>56</v>
      </c>
      <c r="E18" s="25" t="s">
        <v>57</v>
      </c>
      <c r="F18" s="26" t="s">
        <v>57</v>
      </c>
      <c r="G18" s="49"/>
      <c r="H18" s="50"/>
      <c r="I18" s="15">
        <f>'[1]СВОД '!E13</f>
        <v>19733.659</v>
      </c>
      <c r="J18" s="15">
        <f>'[1]СВОД '!G13</f>
        <v>19733.65912</v>
      </c>
      <c r="K18" s="15">
        <f t="shared" si="7"/>
        <v>1.2000000060652383E-4</v>
      </c>
      <c r="L18" s="21"/>
      <c r="M18" s="16">
        <f>J18</f>
        <v>19733.65912</v>
      </c>
      <c r="N18" s="16">
        <v>0</v>
      </c>
      <c r="O18" s="16">
        <v>0</v>
      </c>
      <c r="P18" s="16">
        <v>0</v>
      </c>
      <c r="Q18" s="34"/>
      <c r="R18" s="34"/>
      <c r="S18" s="34"/>
      <c r="T18" s="40"/>
      <c r="U18" s="34"/>
      <c r="V18" s="34"/>
      <c r="W18" s="34"/>
      <c r="X18" s="34"/>
      <c r="Y18" s="34"/>
      <c r="Z18" s="34"/>
      <c r="AA18" s="34"/>
    </row>
    <row r="19" spans="1:28" ht="47.55" customHeight="1" x14ac:dyDescent="0.3">
      <c r="A19" s="13">
        <f t="shared" si="6"/>
        <v>7</v>
      </c>
      <c r="B19" s="44"/>
      <c r="C19" s="27" t="s">
        <v>58</v>
      </c>
      <c r="D19" s="17" t="s">
        <v>59</v>
      </c>
      <c r="E19" s="28" t="s">
        <v>60</v>
      </c>
      <c r="F19" s="28" t="s">
        <v>60</v>
      </c>
      <c r="G19" s="49"/>
      <c r="H19" s="50"/>
      <c r="I19" s="15">
        <f>'[1]СВОД '!E14</f>
        <v>547397.7855</v>
      </c>
      <c r="J19" s="15">
        <f>'[1]СВОД '!G14</f>
        <v>546777.88273000007</v>
      </c>
      <c r="K19" s="15">
        <f t="shared" si="7"/>
        <v>-619.90276999992784</v>
      </c>
      <c r="L19" s="21"/>
      <c r="M19" s="16">
        <f t="shared" si="8"/>
        <v>546777.88273000007</v>
      </c>
      <c r="N19" s="16">
        <v>0</v>
      </c>
      <c r="O19" s="16">
        <v>0</v>
      </c>
      <c r="P19" s="16">
        <v>0</v>
      </c>
      <c r="Q19" s="34"/>
      <c r="R19" s="34"/>
      <c r="S19" s="34"/>
      <c r="T19" s="40"/>
      <c r="U19" s="34"/>
      <c r="V19" s="34"/>
      <c r="W19" s="34"/>
      <c r="X19" s="34"/>
      <c r="Y19" s="34"/>
      <c r="Z19" s="34"/>
      <c r="AA19" s="34"/>
    </row>
    <row r="20" spans="1:28" s="8" customFormat="1" ht="51.45" customHeight="1" x14ac:dyDescent="0.3">
      <c r="A20" s="13">
        <f t="shared" si="6"/>
        <v>8</v>
      </c>
      <c r="B20" s="44"/>
      <c r="C20" s="14" t="s">
        <v>61</v>
      </c>
      <c r="D20" s="28" t="s">
        <v>62</v>
      </c>
      <c r="E20" s="26" t="s">
        <v>63</v>
      </c>
      <c r="F20" s="26" t="s">
        <v>63</v>
      </c>
      <c r="G20" s="49"/>
      <c r="H20" s="50"/>
      <c r="I20" s="15">
        <f>'[1]СВОД '!E15</f>
        <v>214815.56700000001</v>
      </c>
      <c r="J20" s="15">
        <f>'[1]СВОД '!G15</f>
        <v>214722.36667999998</v>
      </c>
      <c r="K20" s="15">
        <f t="shared" si="7"/>
        <v>-93.200320000032661</v>
      </c>
      <c r="L20" s="21"/>
      <c r="M20" s="16">
        <f t="shared" si="8"/>
        <v>214722.36667999998</v>
      </c>
      <c r="N20" s="16">
        <v>0</v>
      </c>
      <c r="O20" s="16">
        <v>0</v>
      </c>
      <c r="P20" s="16">
        <v>0</v>
      </c>
      <c r="Q20" s="34"/>
      <c r="R20" s="34"/>
      <c r="S20" s="34"/>
      <c r="T20" s="40"/>
      <c r="U20" s="34"/>
      <c r="V20" s="34"/>
      <c r="W20" s="34"/>
      <c r="X20" s="34"/>
      <c r="Y20" s="34"/>
      <c r="Z20" s="34"/>
      <c r="AA20" s="34"/>
      <c r="AB20" s="19"/>
    </row>
    <row r="21" spans="1:28" s="8" customFormat="1" ht="40.049999999999997" customHeight="1" x14ac:dyDescent="0.3">
      <c r="A21" s="13">
        <f t="shared" si="6"/>
        <v>9</v>
      </c>
      <c r="B21" s="44"/>
      <c r="C21" s="14" t="s">
        <v>64</v>
      </c>
      <c r="D21" s="15" t="s">
        <v>46</v>
      </c>
      <c r="E21" s="15">
        <f>'[1]СВОД '!D16</f>
        <v>6</v>
      </c>
      <c r="F21" s="15">
        <f>'[1]СВОД '!F16</f>
        <v>6</v>
      </c>
      <c r="G21" s="49"/>
      <c r="H21" s="50"/>
      <c r="I21" s="15">
        <f>'[1]СВОД '!E16</f>
        <v>4556.1610000000001</v>
      </c>
      <c r="J21" s="15">
        <f>'[1]СВОД '!G16</f>
        <v>4664.5829400000002</v>
      </c>
      <c r="K21" s="15">
        <f t="shared" si="7"/>
        <v>108.42194000000018</v>
      </c>
      <c r="L21" s="29"/>
      <c r="M21" s="16">
        <f>J21</f>
        <v>4664.5829400000002</v>
      </c>
      <c r="N21" s="16">
        <v>0</v>
      </c>
      <c r="O21" s="16">
        <v>0</v>
      </c>
      <c r="P21" s="16">
        <v>0</v>
      </c>
      <c r="Q21" s="34"/>
      <c r="R21" s="34"/>
      <c r="S21" s="34"/>
      <c r="T21" s="40"/>
      <c r="U21" s="34"/>
      <c r="V21" s="34"/>
      <c r="W21" s="34"/>
      <c r="X21" s="34"/>
      <c r="Y21" s="34"/>
      <c r="Z21" s="34"/>
      <c r="AA21" s="34"/>
      <c r="AB21" s="19"/>
    </row>
    <row r="22" spans="1:28" s="8" customFormat="1" ht="118.5" customHeight="1" x14ac:dyDescent="0.3">
      <c r="A22" s="13">
        <f t="shared" si="6"/>
        <v>10</v>
      </c>
      <c r="B22" s="44"/>
      <c r="C22" s="14" t="s">
        <v>65</v>
      </c>
      <c r="D22" s="15" t="s">
        <v>46</v>
      </c>
      <c r="E22" s="15">
        <f>'[1]СВОД '!D17</f>
        <v>140</v>
      </c>
      <c r="F22" s="15">
        <f>'[1]СВОД '!F17</f>
        <v>110</v>
      </c>
      <c r="G22" s="49"/>
      <c r="H22" s="50"/>
      <c r="I22" s="15">
        <f>'[1]СВОД '!E17</f>
        <v>142284.60828571429</v>
      </c>
      <c r="J22" s="15">
        <f>'[1]СВОД '!G17</f>
        <v>19742.98978</v>
      </c>
      <c r="K22" s="15">
        <f t="shared" si="7"/>
        <v>-122541.61850571429</v>
      </c>
      <c r="L22" s="24" t="s">
        <v>66</v>
      </c>
      <c r="M22" s="16">
        <f>J22</f>
        <v>19742.98978</v>
      </c>
      <c r="N22" s="16">
        <v>0</v>
      </c>
      <c r="O22" s="16">
        <v>0</v>
      </c>
      <c r="P22" s="16">
        <v>0</v>
      </c>
      <c r="Q22" s="34"/>
      <c r="R22" s="34"/>
      <c r="S22" s="34"/>
      <c r="T22" s="40"/>
      <c r="U22" s="34"/>
      <c r="V22" s="34"/>
      <c r="W22" s="34"/>
      <c r="X22" s="34"/>
      <c r="Y22" s="34"/>
      <c r="Z22" s="34"/>
      <c r="AA22" s="34"/>
      <c r="AB22" s="19"/>
    </row>
    <row r="23" spans="1:28" s="8" customFormat="1" ht="34.950000000000003" customHeight="1" x14ac:dyDescent="0.3">
      <c r="A23" s="13">
        <f t="shared" si="6"/>
        <v>11</v>
      </c>
      <c r="B23" s="44"/>
      <c r="C23" s="14" t="s">
        <v>67</v>
      </c>
      <c r="D23" s="15" t="s">
        <v>46</v>
      </c>
      <c r="E23" s="15">
        <f>'[1]СВОД '!D18</f>
        <v>166</v>
      </c>
      <c r="F23" s="15">
        <f>'[1]СВОД '!F18</f>
        <v>166</v>
      </c>
      <c r="G23" s="49"/>
      <c r="H23" s="50"/>
      <c r="I23" s="15">
        <f>'[1]СВОД '!E18</f>
        <v>33390.106999999996</v>
      </c>
      <c r="J23" s="15">
        <f>'[1]СВОД '!G18</f>
        <v>33389.667000000001</v>
      </c>
      <c r="K23" s="15">
        <f t="shared" si="7"/>
        <v>-0.43999999999505235</v>
      </c>
      <c r="L23" s="21"/>
      <c r="M23" s="16">
        <f>J23</f>
        <v>33389.667000000001</v>
      </c>
      <c r="N23" s="16">
        <v>0</v>
      </c>
      <c r="O23" s="16">
        <v>0</v>
      </c>
      <c r="P23" s="16">
        <v>0</v>
      </c>
      <c r="Q23" s="34"/>
      <c r="R23" s="34"/>
      <c r="S23" s="34"/>
      <c r="T23" s="40"/>
      <c r="U23" s="34"/>
      <c r="V23" s="34"/>
      <c r="W23" s="34"/>
      <c r="X23" s="34"/>
      <c r="Y23" s="34"/>
      <c r="Z23" s="34"/>
      <c r="AA23" s="34"/>
      <c r="AB23" s="19"/>
    </row>
    <row r="24" spans="1:28" s="8" customFormat="1" ht="202.05" customHeight="1" x14ac:dyDescent="0.3">
      <c r="A24" s="13">
        <f t="shared" si="6"/>
        <v>12</v>
      </c>
      <c r="B24" s="44"/>
      <c r="C24" s="14" t="s">
        <v>68</v>
      </c>
      <c r="D24" s="23" t="s">
        <v>69</v>
      </c>
      <c r="E24" s="26" t="s">
        <v>70</v>
      </c>
      <c r="F24" s="26" t="s">
        <v>70</v>
      </c>
      <c r="G24" s="49"/>
      <c r="H24" s="50"/>
      <c r="I24" s="15">
        <f>'[1]СВОД '!E19</f>
        <v>780077.76596428582</v>
      </c>
      <c r="J24" s="15">
        <f>'[1]СВОД '!G19</f>
        <v>846420.83799999999</v>
      </c>
      <c r="K24" s="15">
        <f t="shared" si="7"/>
        <v>66343.072035714169</v>
      </c>
      <c r="L24" s="24" t="s">
        <v>71</v>
      </c>
      <c r="M24" s="16">
        <v>249695</v>
      </c>
      <c r="N24" s="16">
        <f>J24-M24</f>
        <v>596725.83799999999</v>
      </c>
      <c r="O24" s="16">
        <v>0</v>
      </c>
      <c r="P24" s="16">
        <v>0</v>
      </c>
      <c r="Q24" s="34"/>
      <c r="R24" s="34"/>
      <c r="S24" s="34"/>
      <c r="T24" s="40"/>
      <c r="U24" s="34"/>
      <c r="V24" s="34"/>
      <c r="W24" s="34"/>
      <c r="X24" s="34"/>
      <c r="Y24" s="34"/>
      <c r="Z24" s="34"/>
      <c r="AA24" s="34"/>
      <c r="AB24" s="19"/>
    </row>
    <row r="25" spans="1:28" s="8" customFormat="1" ht="27" customHeight="1" x14ac:dyDescent="0.3">
      <c r="A25" s="13">
        <f t="shared" si="6"/>
        <v>13</v>
      </c>
      <c r="B25" s="44"/>
      <c r="C25" s="14" t="s">
        <v>72</v>
      </c>
      <c r="D25" s="15"/>
      <c r="E25" s="15">
        <v>0</v>
      </c>
      <c r="F25" s="15">
        <v>0</v>
      </c>
      <c r="G25" s="49"/>
      <c r="H25" s="50"/>
      <c r="I25" s="15">
        <f>'[1]СВОД '!E20</f>
        <v>1288766.45</v>
      </c>
      <c r="J25" s="15">
        <f>'[1]СВОД '!G20</f>
        <v>1288766.45</v>
      </c>
      <c r="K25" s="15">
        <f t="shared" si="7"/>
        <v>0</v>
      </c>
      <c r="L25" s="21"/>
      <c r="M25" s="16"/>
      <c r="N25" s="16">
        <f>J25-M25</f>
        <v>1288766.45</v>
      </c>
      <c r="O25" s="16">
        <v>0</v>
      </c>
      <c r="P25" s="16">
        <v>0</v>
      </c>
      <c r="Q25" s="34"/>
      <c r="R25" s="34"/>
      <c r="S25" s="34"/>
      <c r="T25" s="40"/>
      <c r="U25" s="34"/>
      <c r="V25" s="34"/>
      <c r="W25" s="34"/>
      <c r="X25" s="34"/>
      <c r="Y25" s="34"/>
      <c r="Z25" s="34"/>
      <c r="AA25" s="34"/>
      <c r="AB25" s="19"/>
    </row>
    <row r="26" spans="1:28" ht="37.049999999999997" customHeight="1" x14ac:dyDescent="0.3">
      <c r="A26" s="13">
        <v>14</v>
      </c>
      <c r="B26" s="44"/>
      <c r="C26" s="14" t="s">
        <v>73</v>
      </c>
      <c r="D26" s="23" t="s">
        <v>69</v>
      </c>
      <c r="E26" s="26" t="s">
        <v>74</v>
      </c>
      <c r="F26" s="26" t="s">
        <v>74</v>
      </c>
      <c r="G26" s="49"/>
      <c r="H26" s="50"/>
      <c r="I26" s="15">
        <f>'[1]СВОД '!E21</f>
        <v>80626.188999999998</v>
      </c>
      <c r="J26" s="15">
        <f>'[1]СВОД '!G21</f>
        <v>80600.157999999996</v>
      </c>
      <c r="K26" s="15">
        <f t="shared" si="7"/>
        <v>-26.031000000002678</v>
      </c>
      <c r="L26" s="30"/>
      <c r="M26" s="16">
        <f>J26</f>
        <v>80600.157999999996</v>
      </c>
      <c r="N26" s="16">
        <v>0</v>
      </c>
      <c r="O26" s="16"/>
      <c r="P26" s="16"/>
      <c r="Q26" s="34"/>
      <c r="R26" s="34"/>
      <c r="S26" s="34"/>
      <c r="T26" s="40"/>
      <c r="U26" s="34"/>
      <c r="V26" s="34"/>
      <c r="W26" s="34"/>
      <c r="X26" s="34"/>
      <c r="Y26" s="34"/>
      <c r="Z26" s="34"/>
      <c r="AA26" s="34"/>
    </row>
    <row r="27" spans="1:28" ht="25.5" customHeight="1" x14ac:dyDescent="0.3">
      <c r="A27" s="13">
        <v>15</v>
      </c>
      <c r="B27" s="45"/>
      <c r="C27" s="14" t="s">
        <v>75</v>
      </c>
      <c r="D27" s="23"/>
      <c r="E27" s="15">
        <v>0</v>
      </c>
      <c r="F27" s="15">
        <v>0</v>
      </c>
      <c r="G27" s="49"/>
      <c r="H27" s="50"/>
      <c r="I27" s="15">
        <f>'[1]СВОД '!E22</f>
        <v>88718</v>
      </c>
      <c r="J27" s="15">
        <f>'[1]СВОД '!G22</f>
        <v>89036.9761</v>
      </c>
      <c r="K27" s="15">
        <f t="shared" si="7"/>
        <v>318.97609999999986</v>
      </c>
      <c r="L27" s="31"/>
      <c r="M27" s="16">
        <f>J27</f>
        <v>89036.9761</v>
      </c>
      <c r="N27" s="16">
        <v>0</v>
      </c>
      <c r="O27" s="16"/>
      <c r="P27" s="16"/>
      <c r="Q27" s="34"/>
      <c r="R27" s="34"/>
      <c r="S27" s="34"/>
      <c r="T27" s="41"/>
      <c r="U27" s="34"/>
      <c r="V27" s="34"/>
      <c r="W27" s="34"/>
      <c r="X27" s="34"/>
      <c r="Y27" s="34"/>
      <c r="Z27" s="34"/>
      <c r="AA27" s="34"/>
    </row>
    <row r="28" spans="1:28" ht="25.5" customHeight="1" x14ac:dyDescent="0.3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1:28" ht="36.450000000000003" customHeight="1" x14ac:dyDescent="0.3">
      <c r="A29" s="38" t="s">
        <v>76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8" ht="22.05" customHeight="1" x14ac:dyDescent="0.3">
      <c r="A30" s="33" t="s">
        <v>77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2" spans="1:28" x14ac:dyDescent="0.3">
      <c r="L32" s="2"/>
      <c r="N32" s="2"/>
    </row>
    <row r="34" spans="10:10" x14ac:dyDescent="0.3">
      <c r="J34" s="32"/>
    </row>
    <row r="35" spans="10:10" x14ac:dyDescent="0.3">
      <c r="J35" s="32">
        <v>1316696</v>
      </c>
    </row>
    <row r="36" spans="10:10" x14ac:dyDescent="0.3">
      <c r="J36" s="32"/>
    </row>
  </sheetData>
  <mergeCells count="49">
    <mergeCell ref="V1:Y1"/>
    <mergeCell ref="Z1:AC1"/>
    <mergeCell ref="V2:Y2"/>
    <mergeCell ref="Z2:AC2"/>
    <mergeCell ref="V3:Y3"/>
    <mergeCell ref="Z3:AC3"/>
    <mergeCell ref="V4:Y4"/>
    <mergeCell ref="Z4:AC4"/>
    <mergeCell ref="A5:AA5"/>
    <mergeCell ref="A6:AA6"/>
    <mergeCell ref="A8:A10"/>
    <mergeCell ref="B8:G8"/>
    <mergeCell ref="H8:H10"/>
    <mergeCell ref="I8:L9"/>
    <mergeCell ref="M8:P8"/>
    <mergeCell ref="Q8:Y8"/>
    <mergeCell ref="Z8:Z10"/>
    <mergeCell ref="AA8:AA10"/>
    <mergeCell ref="B9:B10"/>
    <mergeCell ref="C9:C10"/>
    <mergeCell ref="D9:D10"/>
    <mergeCell ref="E9:F9"/>
    <mergeCell ref="G9:G10"/>
    <mergeCell ref="M9:N9"/>
    <mergeCell ref="O9:O10"/>
    <mergeCell ref="P9:P10"/>
    <mergeCell ref="Q9:R9"/>
    <mergeCell ref="S9:U9"/>
    <mergeCell ref="V9:W9"/>
    <mergeCell ref="X9:Y9"/>
    <mergeCell ref="B12:B27"/>
    <mergeCell ref="D12:F12"/>
    <mergeCell ref="G12:G27"/>
    <mergeCell ref="H12:H27"/>
    <mergeCell ref="Q12:Q27"/>
    <mergeCell ref="R12:R27"/>
    <mergeCell ref="A30:AA30"/>
    <mergeCell ref="Y12:Y27"/>
    <mergeCell ref="Z12:Z27"/>
    <mergeCell ref="AA12:AA27"/>
    <mergeCell ref="L13:L14"/>
    <mergeCell ref="A28:AA28"/>
    <mergeCell ref="A29:AA29"/>
    <mergeCell ref="S12:S27"/>
    <mergeCell ref="T12:T27"/>
    <mergeCell ref="U12:U27"/>
    <mergeCell ref="V12:V27"/>
    <mergeCell ref="W12:W27"/>
    <mergeCell ref="X12:X27"/>
  </mergeCells>
  <printOptions horizontalCentered="1"/>
  <pageMargins left="0" right="0" top="0.39370078740157483" bottom="0" header="0.31496062992125984" footer="0.31496062992125984"/>
  <pageSetup paperSize="9" scale="63" orientation="landscape" r:id="rId1"/>
  <rowBreaks count="1" manualBreakCount="1">
    <brk id="18" max="25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ф.21</vt:lpstr>
      <vt:lpstr>ф.21!Заголовки_для_печати</vt:lpstr>
      <vt:lpstr>ф.21!Область_печати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Куренная Елена</dc:creator>
  <cp:lastModifiedBy>Хабуева Татьяна</cp:lastModifiedBy>
  <dcterms:created xsi:type="dcterms:W3CDTF">2024-04-22T11:02:46Z</dcterms:created>
  <dcterms:modified xsi:type="dcterms:W3CDTF">2024-04-22T12:38:07Z</dcterms:modified>
</cp:coreProperties>
</file>