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<sst xmlns="http://schemas.openxmlformats.org/spreadsheetml/2006/main" count="523" uniqueCount="133">
  <si>
    <t>№</t>
  </si>
  <si>
    <t xml:space="preserve">Загрузка силовых трансформаторов </t>
  </si>
  <si>
    <t>Есильские РЭС</t>
  </si>
  <si>
    <t>ПС 110/35/10 Ейская</t>
  </si>
  <si>
    <t>ПС 110/35/10 Победа</t>
  </si>
  <si>
    <t>ПС 110/10 Красивинская</t>
  </si>
  <si>
    <t>ПС 35/10 37 лет Октября</t>
  </si>
  <si>
    <t>ПС 35/10 Бузулукская</t>
  </si>
  <si>
    <t>ПС 35/10 Дальняя</t>
  </si>
  <si>
    <t>ПС 35/10 Двуречная</t>
  </si>
  <si>
    <t>ПС 35/10 Есиль 2</t>
  </si>
  <si>
    <t>ПС 35/10 Жаныспай</t>
  </si>
  <si>
    <t>ПС 35/10 Заречная</t>
  </si>
  <si>
    <t>ПС 35/10 Знамя Труда</t>
  </si>
  <si>
    <t>ПС 35/10 Каракольская</t>
  </si>
  <si>
    <t>ПС 35/10 Комсомольская</t>
  </si>
  <si>
    <t>ПС 35/10 Курская</t>
  </si>
  <si>
    <t>ПС 35/10 Любимовская</t>
  </si>
  <si>
    <t>ПС 35/10 Московская</t>
  </si>
  <si>
    <t>ПС 35/10 Свободная</t>
  </si>
  <si>
    <t>ПС 35/10 ТП-7</t>
  </si>
  <si>
    <t>Итого по РЭС</t>
  </si>
  <si>
    <t>Жаркаинские РЭС</t>
  </si>
  <si>
    <t>ПС 110/35/10 Державинская</t>
  </si>
  <si>
    <t>ПС 110/35/10 Пятигорская</t>
  </si>
  <si>
    <t>ПС 35/10 Братолюбовка</t>
  </si>
  <si>
    <t>ПС 35/10 Валиханова</t>
  </si>
  <si>
    <t>ПС 35/10 Донская</t>
  </si>
  <si>
    <t>ПС 35/10 Львовская</t>
  </si>
  <si>
    <t>ПС 35/10 Отрадная</t>
  </si>
  <si>
    <t>ПС 35/10 Пригородная</t>
  </si>
  <si>
    <t>ПС 35/10 Тассуат</t>
  </si>
  <si>
    <t>ПС 35/10 Шолаксанды</t>
  </si>
  <si>
    <t>ПС 35/10 Южная</t>
  </si>
  <si>
    <t>ПС 35/10 Титова</t>
  </si>
  <si>
    <t>ПС 35/10 Тасты-Талды</t>
  </si>
  <si>
    <t>ПС 35/10 Баранкуль</t>
  </si>
  <si>
    <t>ПС 35/10 Ростовская</t>
  </si>
  <si>
    <t>ПС 35/10 Нахимовская</t>
  </si>
  <si>
    <t>ПС 35/10 Лен.Комсомола</t>
  </si>
  <si>
    <t>ПС 35/10 Фурманова</t>
  </si>
  <si>
    <t>ПС 35/10 Карасусская</t>
  </si>
  <si>
    <t>Жаксынские РЭС</t>
  </si>
  <si>
    <t>ПС 110/35/10 Лозовая</t>
  </si>
  <si>
    <t>ПС 110/35/10 Новая</t>
  </si>
  <si>
    <t>ПС 35/10 Кайракты</t>
  </si>
  <si>
    <t>ПС 35/10 Калининская</t>
  </si>
  <si>
    <t>ПС 35/10 Киевская</t>
  </si>
  <si>
    <t>ПС 35/10 Кировская</t>
  </si>
  <si>
    <t>ПС 35/10 Моховая</t>
  </si>
  <si>
    <t>ПС 35/10 Новокиенка</t>
  </si>
  <si>
    <t>ПС 35/10 Островская</t>
  </si>
  <si>
    <t>ПС 35/10 Подгорная</t>
  </si>
  <si>
    <t>ПС 35/10 Рентабельная</t>
  </si>
  <si>
    <t>ПС 35/10 Элеваторная</t>
  </si>
  <si>
    <t>ПС 35/10 Алгабас</t>
  </si>
  <si>
    <t>ПС 35/10 Ишимская</t>
  </si>
  <si>
    <t>ПС 35/10 Казгородок</t>
  </si>
  <si>
    <t>ПС 35/10 Кийма</t>
  </si>
  <si>
    <t>ПС 35/10 Ленина</t>
  </si>
  <si>
    <t>ПС 35/10 Жаксынская</t>
  </si>
  <si>
    <t>Сандыктауские РЭС</t>
  </si>
  <si>
    <t>ПС 110/35/10 Балкашино</t>
  </si>
  <si>
    <t>ПС 110/35/10 Веселовская</t>
  </si>
  <si>
    <t>ПС 35/10 Гвардеец</t>
  </si>
  <si>
    <t>ПС 110/10 Новоникольская</t>
  </si>
  <si>
    <t>ПС 35/10 Белгородка</t>
  </si>
  <si>
    <t>ПС 35/10 Поляна</t>
  </si>
  <si>
    <t>ПС 35/10 Владимировка</t>
  </si>
  <si>
    <t>ПС 35/10 Лесная</t>
  </si>
  <si>
    <t>ПС 35/10 Каменка</t>
  </si>
  <si>
    <t>ПС 35/10 Бараккульская</t>
  </si>
  <si>
    <t>ПС 35/10 Спасская</t>
  </si>
  <si>
    <t>ПС 35/10 Дорогино</t>
  </si>
  <si>
    <t>ПС 35/10 Богородка</t>
  </si>
  <si>
    <t>ПС 35/10 Приозерная</t>
  </si>
  <si>
    <t>ПС 35/10 Сандыктау</t>
  </si>
  <si>
    <t>ПС 35/10 Васильевка</t>
  </si>
  <si>
    <t>ПС 35/10 Победа</t>
  </si>
  <si>
    <t>ПС 35/10 Заводская</t>
  </si>
  <si>
    <t>ПС 35/10 Культура</t>
  </si>
  <si>
    <t>ПС 35/10 Сурган</t>
  </si>
  <si>
    <t xml:space="preserve">ПС 35/6 ЦРП </t>
  </si>
  <si>
    <t>ПС 35/10 Ярославская</t>
  </si>
  <si>
    <t>Наименование объекта центра питания, класс напряжения</t>
  </si>
  <si>
    <t>Текущий дефицит</t>
  </si>
  <si>
    <t>Установленная
мощность трансформаторов Sуст. С указанием их количества, шт/МВА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</si>
  <si>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</si>
  <si>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</si>
  <si>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</si>
  <si>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</si>
  <si>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</si>
  <si>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</si>
  <si>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МВА</t>
  </si>
  <si>
    <t>мин.</t>
  </si>
  <si>
    <t>10+10</t>
  </si>
  <si>
    <t>2,5+1,6</t>
  </si>
  <si>
    <t>2,5+1</t>
  </si>
  <si>
    <t>1,6+1,6</t>
  </si>
  <si>
    <t>1,6+1</t>
  </si>
  <si>
    <t>ПС 35/10 Красн. Запорожец</t>
  </si>
  <si>
    <t>Двух- и более трансфрматорные ПС</t>
  </si>
  <si>
    <t>25+25</t>
  </si>
  <si>
    <t>2,5+2,5</t>
  </si>
  <si>
    <t>10+2,5</t>
  </si>
  <si>
    <t>1+1</t>
  </si>
  <si>
    <t>4+4</t>
  </si>
  <si>
    <t>4+2,5</t>
  </si>
  <si>
    <t>6,3+2,5</t>
  </si>
  <si>
    <t>2,5+1,8</t>
  </si>
  <si>
    <t>Однотрансформаторные ПС</t>
  </si>
  <si>
    <t>дефицит</t>
  </si>
  <si>
    <t>профицит</t>
  </si>
  <si>
    <t>4,0+4,0</t>
  </si>
  <si>
    <t>Т-1</t>
  </si>
  <si>
    <t>Т-2</t>
  </si>
  <si>
    <t>-</t>
  </si>
  <si>
    <t>Т-3</t>
  </si>
  <si>
    <t>Примечание</t>
  </si>
  <si>
    <t>Установленная мощность по выданным ТУ на ТП, МВА</t>
  </si>
  <si>
    <t>Ожидаемая нагрузка ЦП,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</si>
  <si>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</si>
  <si>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</si>
  <si>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Допустимая нагрузка расчётная в режиме n-1, МВА</t>
  </si>
  <si>
    <t>Перспективный дефицит/ профицит установленной мощности, МВА</t>
  </si>
  <si>
    <t>1,6+1,0</t>
  </si>
  <si>
    <t>2,5+4</t>
  </si>
  <si>
    <t>1,6+2,5</t>
  </si>
  <si>
    <t>1,6+4</t>
  </si>
  <si>
    <t>1+2,5</t>
  </si>
  <si>
    <t>1,6+1,8</t>
  </si>
  <si>
    <t>1+1,6</t>
  </si>
  <si>
    <t>на ПС Есильских МЭС на 21 декабря 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</si>
</sst>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00"/>
    <numFmt numFmtId="186" formatCode="#,##0.000"/>
    <numFmt numFmtId="187" formatCode="#,##0.0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83" fontId="7" fillId="34" borderId="13" xfId="0" applyNumberFormat="1" applyFont="1" applyFill="1" applyBorder="1" applyAlignment="1">
      <alignment horizontal="center"/>
    </xf>
    <xf numFmtId="183" fontId="7" fillId="34" borderId="10" xfId="0" applyNumberFormat="1" applyFont="1" applyFill="1" applyBorder="1" applyAlignment="1">
      <alignment horizontal="center"/>
    </xf>
    <xf numFmtId="176" fontId="7" fillId="34" borderId="14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17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83" fontId="7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183" fontId="5" fillId="0" borderId="0" xfId="0" applyNumberFormat="1" applyFont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6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center"/>
    </xf>
    <xf numFmtId="176" fontId="7" fillId="35" borderId="10" xfId="0" applyNumberFormat="1" applyFont="1" applyFill="1" applyBorder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183" fontId="55" fillId="35" borderId="10" xfId="0" applyNumberFormat="1" applyFont="1" applyFill="1" applyBorder="1" applyAlignment="1">
      <alignment horizontal="center"/>
    </xf>
    <xf numFmtId="186" fontId="55" fillId="35" borderId="10" xfId="0" applyNumberFormat="1" applyFont="1" applyFill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187" fontId="55" fillId="35" borderId="10" xfId="0" applyNumberFormat="1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83" fontId="8" fillId="0" borderId="10" xfId="0" applyNumberFormat="1" applyFont="1" applyFill="1" applyBorder="1" applyAlignment="1">
      <alignment horizontal="center"/>
    </xf>
    <xf numFmtId="183" fontId="7" fillId="35" borderId="13" xfId="0" applyNumberFormat="1" applyFont="1" applyFill="1" applyBorder="1" applyAlignment="1">
      <alignment horizontal="center"/>
    </xf>
    <xf numFmtId="183" fontId="7" fillId="35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83" fontId="55" fillId="0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tabSelected="1" zoomScale="130" zoomScaleNormal="130" zoomScalePageLayoutView="0" workbookViewId="0" topLeftCell="K81">
      <selection activeCell="AC100" sqref="AC100"/>
    </sheetView>
  </sheetViews>
  <sheetFormatPr defaultColWidth="9.00390625" defaultRowHeight="12.75"/>
  <cols>
    <col min="1" max="1" width="5.00390625" style="2" customWidth="1"/>
    <col min="2" max="2" width="24.25390625" style="1" customWidth="1"/>
    <col min="3" max="3" width="17.875" style="22" customWidth="1"/>
    <col min="4" max="4" width="4.375" style="22" customWidth="1"/>
    <col min="5" max="5" width="6.125" style="1" customWidth="1"/>
    <col min="6" max="6" width="3.625" style="1" customWidth="1"/>
    <col min="7" max="7" width="6.125" style="1" customWidth="1"/>
    <col min="8" max="8" width="3.75390625" style="1" customWidth="1"/>
    <col min="9" max="9" width="6.125" style="1" customWidth="1"/>
    <col min="10" max="10" width="18.25390625" style="2" customWidth="1"/>
    <col min="11" max="11" width="9.00390625" style="3" customWidth="1"/>
    <col min="12" max="12" width="8.75390625" style="1" customWidth="1"/>
    <col min="13" max="13" width="14.125" style="3" customWidth="1"/>
    <col min="14" max="14" width="13.25390625" style="3" customWidth="1"/>
    <col min="15" max="15" width="13.125" style="1" customWidth="1"/>
    <col min="16" max="16" width="11.375" style="3" customWidth="1"/>
    <col min="17" max="17" width="11.25390625" style="2" customWidth="1"/>
    <col min="18" max="18" width="9.125" style="62" customWidth="1"/>
    <col min="19" max="19" width="11.125" style="1" customWidth="1"/>
    <col min="20" max="26" width="9.125" style="1" customWidth="1"/>
    <col min="27" max="16384" width="9.125" style="1" customWidth="1"/>
  </cols>
  <sheetData>
    <row r="1" spans="1:16" ht="15.75">
      <c r="A1" s="88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>
      <c r="A2" s="88" t="s">
        <v>132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4"/>
      <c r="B3" s="4"/>
      <c r="C3" s="19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5" spans="1:26" ht="15" customHeight="1">
      <c r="A5" s="89" t="s">
        <v>0</v>
      </c>
      <c r="B5" s="92" t="s">
        <v>84</v>
      </c>
      <c r="C5" s="95" t="s">
        <v>85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109" t="s">
        <v>118</v>
      </c>
      <c r="R5" s="110"/>
      <c r="S5" s="110"/>
      <c r="T5" s="110"/>
      <c r="U5" s="110"/>
      <c r="V5" s="110"/>
      <c r="W5" s="110"/>
      <c r="X5" s="110"/>
      <c r="Y5" s="110"/>
      <c r="Z5" s="110" t="s">
        <v>118</v>
      </c>
    </row>
    <row r="6" spans="1:26" ht="63.75" customHeight="1">
      <c r="A6" s="90"/>
      <c r="B6" s="93"/>
      <c r="C6" s="69" t="s">
        <v>86</v>
      </c>
      <c r="D6" s="102" t="s">
        <v>86</v>
      </c>
      <c r="E6" s="103"/>
      <c r="F6" s="103"/>
      <c r="G6" s="103"/>
      <c r="H6" s="103"/>
      <c r="I6" s="104"/>
      <c r="J6" s="98" t="s">
        <v>87</v>
      </c>
      <c r="K6" s="100" t="s">
        <v>88</v>
      </c>
      <c r="L6" s="101"/>
      <c r="M6" s="98" t="s">
        <v>89</v>
      </c>
      <c r="N6" s="98" t="s">
        <v>90</v>
      </c>
      <c r="O6" s="98" t="s">
        <v>91</v>
      </c>
      <c r="P6" s="98" t="s">
        <v>92</v>
      </c>
      <c r="Q6" s="109"/>
      <c r="R6" s="111" t="s">
        <v>119</v>
      </c>
      <c r="S6" s="110" t="s">
        <v>120</v>
      </c>
      <c r="T6" s="110" t="s">
        <v>121</v>
      </c>
      <c r="U6" s="110"/>
      <c r="V6" s="110" t="s">
        <v>122</v>
      </c>
      <c r="W6" s="112" t="s">
        <v>90</v>
      </c>
      <c r="X6" s="110" t="s">
        <v>123</v>
      </c>
      <c r="Y6" s="110" t="s">
        <v>124</v>
      </c>
      <c r="Z6" s="110"/>
    </row>
    <row r="7" spans="1:26" ht="23.25" customHeight="1">
      <c r="A7" s="91"/>
      <c r="B7" s="94"/>
      <c r="C7" s="27"/>
      <c r="D7" s="105"/>
      <c r="E7" s="106"/>
      <c r="F7" s="106"/>
      <c r="G7" s="106"/>
      <c r="H7" s="106"/>
      <c r="I7" s="107"/>
      <c r="J7" s="99"/>
      <c r="K7" s="28" t="s">
        <v>93</v>
      </c>
      <c r="L7" s="28" t="s">
        <v>94</v>
      </c>
      <c r="M7" s="99"/>
      <c r="N7" s="99"/>
      <c r="O7" s="99"/>
      <c r="P7" s="99"/>
      <c r="Q7" s="109"/>
      <c r="R7" s="111"/>
      <c r="S7" s="110"/>
      <c r="T7" s="23" t="s">
        <v>93</v>
      </c>
      <c r="U7" s="24" t="s">
        <v>94</v>
      </c>
      <c r="V7" s="110"/>
      <c r="W7" s="112"/>
      <c r="X7" s="110"/>
      <c r="Y7" s="110"/>
      <c r="Z7" s="110"/>
    </row>
    <row r="8" spans="1:26" ht="23.25" customHeight="1">
      <c r="A8" s="54">
        <v>1</v>
      </c>
      <c r="B8" s="54">
        <v>2</v>
      </c>
      <c r="C8" s="54"/>
      <c r="D8" s="85">
        <v>3</v>
      </c>
      <c r="E8" s="86"/>
      <c r="F8" s="86"/>
      <c r="G8" s="86"/>
      <c r="H8" s="86"/>
      <c r="I8" s="87"/>
      <c r="J8" s="54">
        <v>4</v>
      </c>
      <c r="K8" s="85">
        <v>5</v>
      </c>
      <c r="L8" s="87"/>
      <c r="M8" s="54">
        <v>6</v>
      </c>
      <c r="N8" s="54">
        <v>7</v>
      </c>
      <c r="O8" s="54">
        <v>8</v>
      </c>
      <c r="P8" s="54">
        <v>9</v>
      </c>
      <c r="Q8" s="25">
        <v>10</v>
      </c>
      <c r="R8" s="26">
        <v>11</v>
      </c>
      <c r="S8" s="24">
        <v>12</v>
      </c>
      <c r="T8" s="110">
        <v>5</v>
      </c>
      <c r="U8" s="110"/>
      <c r="V8" s="24">
        <v>6</v>
      </c>
      <c r="W8" s="23">
        <v>7</v>
      </c>
      <c r="X8" s="24">
        <v>8</v>
      </c>
      <c r="Y8" s="24">
        <v>9</v>
      </c>
      <c r="Z8" s="24">
        <v>10</v>
      </c>
    </row>
    <row r="9" spans="1:26" s="6" customFormat="1" ht="18.75" customHeight="1">
      <c r="A9" s="75" t="s">
        <v>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6" customFormat="1" ht="12.75">
      <c r="A10" s="113" t="s">
        <v>101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s="5" customFormat="1" ht="12.75">
      <c r="A11" s="31">
        <v>1</v>
      </c>
      <c r="B11" s="32" t="s">
        <v>3</v>
      </c>
      <c r="C11" s="33" t="s">
        <v>127</v>
      </c>
      <c r="D11" s="33" t="s">
        <v>114</v>
      </c>
      <c r="E11" s="34">
        <v>1.6</v>
      </c>
      <c r="F11" s="34" t="s">
        <v>115</v>
      </c>
      <c r="G11" s="34">
        <v>2.5</v>
      </c>
      <c r="H11" s="35" t="s">
        <v>116</v>
      </c>
      <c r="I11" s="33" t="s">
        <v>116</v>
      </c>
      <c r="J11" s="36">
        <v>0.036</v>
      </c>
      <c r="K11" s="77">
        <v>0</v>
      </c>
      <c r="L11" s="78"/>
      <c r="M11" s="36">
        <v>0.036</v>
      </c>
      <c r="N11" s="37">
        <v>0</v>
      </c>
      <c r="O11" s="38">
        <f>SUM(MIN(D11:I11))</f>
        <v>1.6</v>
      </c>
      <c r="P11" s="37">
        <f>O11-M11</f>
        <v>1.564</v>
      </c>
      <c r="Q11" s="56"/>
      <c r="R11" s="70">
        <v>0.02</v>
      </c>
      <c r="S11" s="71">
        <f>J11+R11</f>
        <v>0.055999999999999994</v>
      </c>
      <c r="T11" s="71">
        <f>K11</f>
        <v>0</v>
      </c>
      <c r="U11" s="72">
        <f>L11</f>
        <v>0</v>
      </c>
      <c r="V11" s="71">
        <f>S11-T11</f>
        <v>0.055999999999999994</v>
      </c>
      <c r="W11" s="71">
        <v>0</v>
      </c>
      <c r="X11" s="73">
        <f>O11</f>
        <v>1.6</v>
      </c>
      <c r="Y11" s="71">
        <f>X11-V11</f>
        <v>1.544</v>
      </c>
      <c r="Z11" s="57"/>
    </row>
    <row r="12" spans="1:26" s="5" customFormat="1" ht="12.75">
      <c r="A12" s="31">
        <v>2</v>
      </c>
      <c r="B12" s="32" t="s">
        <v>4</v>
      </c>
      <c r="C12" s="33" t="s">
        <v>95</v>
      </c>
      <c r="D12" s="33" t="s">
        <v>114</v>
      </c>
      <c r="E12" s="34">
        <v>10</v>
      </c>
      <c r="F12" s="34" t="s">
        <v>115</v>
      </c>
      <c r="G12" s="34">
        <v>10</v>
      </c>
      <c r="H12" s="35" t="s">
        <v>116</v>
      </c>
      <c r="I12" s="33" t="s">
        <v>116</v>
      </c>
      <c r="J12" s="36">
        <v>1.897</v>
      </c>
      <c r="K12" s="77">
        <v>0</v>
      </c>
      <c r="L12" s="78"/>
      <c r="M12" s="36">
        <v>1.897</v>
      </c>
      <c r="N12" s="37">
        <v>0</v>
      </c>
      <c r="O12" s="38">
        <f aca="true" t="shared" si="0" ref="O12:O29">SUM(MIN(D12:I12))</f>
        <v>10</v>
      </c>
      <c r="P12" s="37">
        <f aca="true" t="shared" si="1" ref="P12:P55">O12-M12</f>
        <v>8.103</v>
      </c>
      <c r="Q12" s="56"/>
      <c r="R12" s="70">
        <v>0.308</v>
      </c>
      <c r="S12" s="71">
        <f aca="true" t="shared" si="2" ref="S12:S30">J12+R12</f>
        <v>2.205</v>
      </c>
      <c r="T12" s="71">
        <f aca="true" t="shared" si="3" ref="T12:T30">K12</f>
        <v>0</v>
      </c>
      <c r="U12" s="72">
        <f aca="true" t="shared" si="4" ref="U12:U30">L12</f>
        <v>0</v>
      </c>
      <c r="V12" s="71">
        <f aca="true" t="shared" si="5" ref="V12:V30">S12-T12</f>
        <v>2.205</v>
      </c>
      <c r="W12" s="71">
        <v>0</v>
      </c>
      <c r="X12" s="73">
        <f aca="true" t="shared" si="6" ref="X12:X30">O12</f>
        <v>10</v>
      </c>
      <c r="Y12" s="71">
        <f aca="true" t="shared" si="7" ref="Y12:Y30">X12-V12</f>
        <v>7.795</v>
      </c>
      <c r="Z12" s="57"/>
    </row>
    <row r="13" spans="1:26" s="5" customFormat="1" ht="12.75">
      <c r="A13" s="31">
        <v>3</v>
      </c>
      <c r="B13" s="32" t="s">
        <v>5</v>
      </c>
      <c r="C13" s="33" t="s">
        <v>95</v>
      </c>
      <c r="D13" s="33" t="s">
        <v>114</v>
      </c>
      <c r="E13" s="34">
        <v>10</v>
      </c>
      <c r="F13" s="34" t="s">
        <v>115</v>
      </c>
      <c r="G13" s="34">
        <v>10</v>
      </c>
      <c r="H13" s="35" t="s">
        <v>116</v>
      </c>
      <c r="I13" s="33" t="s">
        <v>116</v>
      </c>
      <c r="J13" s="36">
        <v>2.791</v>
      </c>
      <c r="K13" s="77">
        <v>0</v>
      </c>
      <c r="L13" s="78"/>
      <c r="M13" s="36">
        <v>2.791</v>
      </c>
      <c r="N13" s="37">
        <v>0</v>
      </c>
      <c r="O13" s="38">
        <f t="shared" si="0"/>
        <v>10</v>
      </c>
      <c r="P13" s="37">
        <f t="shared" si="1"/>
        <v>7.209</v>
      </c>
      <c r="Q13" s="56"/>
      <c r="R13" s="70">
        <v>0.423</v>
      </c>
      <c r="S13" s="71">
        <f t="shared" si="2"/>
        <v>3.214</v>
      </c>
      <c r="T13" s="71">
        <f t="shared" si="3"/>
        <v>0</v>
      </c>
      <c r="U13" s="72">
        <f t="shared" si="4"/>
        <v>0</v>
      </c>
      <c r="V13" s="71">
        <f t="shared" si="5"/>
        <v>3.214</v>
      </c>
      <c r="W13" s="71">
        <v>0</v>
      </c>
      <c r="X13" s="73">
        <f t="shared" si="6"/>
        <v>10</v>
      </c>
      <c r="Y13" s="71">
        <f t="shared" si="7"/>
        <v>6.786</v>
      </c>
      <c r="Z13" s="57"/>
    </row>
    <row r="14" spans="1:26" s="5" customFormat="1" ht="12.75">
      <c r="A14" s="33">
        <v>4</v>
      </c>
      <c r="B14" s="39" t="s">
        <v>6</v>
      </c>
      <c r="C14" s="33" t="s">
        <v>128</v>
      </c>
      <c r="D14" s="33" t="s">
        <v>114</v>
      </c>
      <c r="E14" s="34">
        <v>1.6</v>
      </c>
      <c r="F14" s="34" t="s">
        <v>115</v>
      </c>
      <c r="G14" s="34">
        <v>4</v>
      </c>
      <c r="H14" s="35" t="s">
        <v>116</v>
      </c>
      <c r="I14" s="33" t="s">
        <v>116</v>
      </c>
      <c r="J14" s="36">
        <v>0.213</v>
      </c>
      <c r="K14" s="77">
        <v>0</v>
      </c>
      <c r="L14" s="78"/>
      <c r="M14" s="36">
        <v>0.213</v>
      </c>
      <c r="N14" s="37">
        <v>0</v>
      </c>
      <c r="O14" s="38">
        <f t="shared" si="0"/>
        <v>1.6</v>
      </c>
      <c r="P14" s="37">
        <f t="shared" si="1"/>
        <v>1.387</v>
      </c>
      <c r="Q14" s="56"/>
      <c r="R14" s="70">
        <v>0.23</v>
      </c>
      <c r="S14" s="71">
        <f t="shared" si="2"/>
        <v>0.443</v>
      </c>
      <c r="T14" s="71">
        <f t="shared" si="3"/>
        <v>0</v>
      </c>
      <c r="U14" s="72">
        <f t="shared" si="4"/>
        <v>0</v>
      </c>
      <c r="V14" s="71">
        <f t="shared" si="5"/>
        <v>0.443</v>
      </c>
      <c r="W14" s="71">
        <v>0</v>
      </c>
      <c r="X14" s="73">
        <f t="shared" si="6"/>
        <v>1.6</v>
      </c>
      <c r="Y14" s="71">
        <f t="shared" si="7"/>
        <v>1.157</v>
      </c>
      <c r="Z14" s="57"/>
    </row>
    <row r="15" spans="1:26" s="5" customFormat="1" ht="12.75">
      <c r="A15" s="40">
        <v>5</v>
      </c>
      <c r="B15" s="41" t="s">
        <v>7</v>
      </c>
      <c r="C15" s="33" t="s">
        <v>96</v>
      </c>
      <c r="D15" s="33" t="s">
        <v>114</v>
      </c>
      <c r="E15" s="34">
        <v>2.5</v>
      </c>
      <c r="F15" s="34" t="s">
        <v>115</v>
      </c>
      <c r="G15" s="34">
        <v>1.6</v>
      </c>
      <c r="H15" s="35" t="s">
        <v>116</v>
      </c>
      <c r="I15" s="33" t="s">
        <v>116</v>
      </c>
      <c r="J15" s="36">
        <v>0.021</v>
      </c>
      <c r="K15" s="77">
        <v>0</v>
      </c>
      <c r="L15" s="78"/>
      <c r="M15" s="36">
        <v>0.021</v>
      </c>
      <c r="N15" s="37">
        <v>0</v>
      </c>
      <c r="O15" s="38">
        <f t="shared" si="0"/>
        <v>1.6</v>
      </c>
      <c r="P15" s="37">
        <f t="shared" si="1"/>
        <v>1.5790000000000002</v>
      </c>
      <c r="Q15" s="56"/>
      <c r="R15" s="70">
        <v>0</v>
      </c>
      <c r="S15" s="71">
        <f t="shared" si="2"/>
        <v>0.021</v>
      </c>
      <c r="T15" s="71">
        <f t="shared" si="3"/>
        <v>0</v>
      </c>
      <c r="U15" s="72">
        <f t="shared" si="4"/>
        <v>0</v>
      </c>
      <c r="V15" s="71">
        <f t="shared" si="5"/>
        <v>0.021</v>
      </c>
      <c r="W15" s="71">
        <v>0</v>
      </c>
      <c r="X15" s="73">
        <f t="shared" si="6"/>
        <v>1.6</v>
      </c>
      <c r="Y15" s="71">
        <f t="shared" si="7"/>
        <v>1.5790000000000002</v>
      </c>
      <c r="Z15" s="57"/>
    </row>
    <row r="16" spans="1:26" s="5" customFormat="1" ht="12.75">
      <c r="A16" s="31">
        <v>6</v>
      </c>
      <c r="B16" s="32" t="s">
        <v>8</v>
      </c>
      <c r="C16" s="33" t="s">
        <v>127</v>
      </c>
      <c r="D16" s="33" t="s">
        <v>114</v>
      </c>
      <c r="E16" s="34">
        <v>1.6</v>
      </c>
      <c r="F16" s="34" t="s">
        <v>115</v>
      </c>
      <c r="G16" s="34">
        <v>2.5</v>
      </c>
      <c r="H16" s="35" t="s">
        <v>116</v>
      </c>
      <c r="I16" s="33" t="s">
        <v>116</v>
      </c>
      <c r="J16" s="36">
        <v>0.089</v>
      </c>
      <c r="K16" s="77">
        <v>0</v>
      </c>
      <c r="L16" s="78"/>
      <c r="M16" s="36">
        <v>0.089</v>
      </c>
      <c r="N16" s="37">
        <v>0</v>
      </c>
      <c r="O16" s="38">
        <f t="shared" si="0"/>
        <v>1.6</v>
      </c>
      <c r="P16" s="37">
        <f t="shared" si="1"/>
        <v>1.5110000000000001</v>
      </c>
      <c r="Q16" s="56"/>
      <c r="R16" s="70">
        <v>0.296</v>
      </c>
      <c r="S16" s="71">
        <f t="shared" si="2"/>
        <v>0.385</v>
      </c>
      <c r="T16" s="71">
        <f t="shared" si="3"/>
        <v>0</v>
      </c>
      <c r="U16" s="72">
        <f t="shared" si="4"/>
        <v>0</v>
      </c>
      <c r="V16" s="71">
        <f t="shared" si="5"/>
        <v>0.385</v>
      </c>
      <c r="W16" s="71">
        <v>0</v>
      </c>
      <c r="X16" s="73">
        <f t="shared" si="6"/>
        <v>1.6</v>
      </c>
      <c r="Y16" s="71">
        <f t="shared" si="7"/>
        <v>1.215</v>
      </c>
      <c r="Z16" s="57"/>
    </row>
    <row r="17" spans="1:26" s="5" customFormat="1" ht="12.75">
      <c r="A17" s="31">
        <v>7</v>
      </c>
      <c r="B17" s="32" t="s">
        <v>9</v>
      </c>
      <c r="C17" s="33" t="s">
        <v>96</v>
      </c>
      <c r="D17" s="33" t="s">
        <v>114</v>
      </c>
      <c r="E17" s="34">
        <v>2.5</v>
      </c>
      <c r="F17" s="34" t="s">
        <v>115</v>
      </c>
      <c r="G17" s="34">
        <v>1.6</v>
      </c>
      <c r="H17" s="35" t="s">
        <v>116</v>
      </c>
      <c r="I17" s="33" t="s">
        <v>116</v>
      </c>
      <c r="J17" s="36">
        <v>0.196</v>
      </c>
      <c r="K17" s="77">
        <v>0</v>
      </c>
      <c r="L17" s="78"/>
      <c r="M17" s="36">
        <v>0.196</v>
      </c>
      <c r="N17" s="37">
        <v>0</v>
      </c>
      <c r="O17" s="38">
        <f t="shared" si="0"/>
        <v>1.6</v>
      </c>
      <c r="P17" s="37">
        <f t="shared" si="1"/>
        <v>1.4040000000000001</v>
      </c>
      <c r="Q17" s="56"/>
      <c r="R17" s="70">
        <v>0.008</v>
      </c>
      <c r="S17" s="71">
        <f t="shared" si="2"/>
        <v>0.20400000000000001</v>
      </c>
      <c r="T17" s="71">
        <f t="shared" si="3"/>
        <v>0</v>
      </c>
      <c r="U17" s="72">
        <f t="shared" si="4"/>
        <v>0</v>
      </c>
      <c r="V17" s="71">
        <f t="shared" si="5"/>
        <v>0.20400000000000001</v>
      </c>
      <c r="W17" s="71">
        <v>0</v>
      </c>
      <c r="X17" s="73">
        <f t="shared" si="6"/>
        <v>1.6</v>
      </c>
      <c r="Y17" s="71">
        <f t="shared" si="7"/>
        <v>1.3960000000000001</v>
      </c>
      <c r="Z17" s="57"/>
    </row>
    <row r="18" spans="1:26" s="5" customFormat="1" ht="12.75">
      <c r="A18" s="31">
        <v>8</v>
      </c>
      <c r="B18" s="32" t="s">
        <v>10</v>
      </c>
      <c r="C18" s="33" t="s">
        <v>113</v>
      </c>
      <c r="D18" s="33" t="s">
        <v>114</v>
      </c>
      <c r="E18" s="34">
        <v>4</v>
      </c>
      <c r="F18" s="34" t="s">
        <v>115</v>
      </c>
      <c r="G18" s="34">
        <v>4</v>
      </c>
      <c r="H18" s="35" t="s">
        <v>116</v>
      </c>
      <c r="I18" s="33" t="s">
        <v>116</v>
      </c>
      <c r="J18" s="36">
        <v>1.743</v>
      </c>
      <c r="K18" s="77">
        <v>0</v>
      </c>
      <c r="L18" s="78"/>
      <c r="M18" s="36">
        <v>1.743</v>
      </c>
      <c r="N18" s="37">
        <v>0</v>
      </c>
      <c r="O18" s="38">
        <f t="shared" si="0"/>
        <v>4</v>
      </c>
      <c r="P18" s="37">
        <f t="shared" si="1"/>
        <v>2.2569999999999997</v>
      </c>
      <c r="Q18" s="56"/>
      <c r="R18" s="70">
        <v>1.695</v>
      </c>
      <c r="S18" s="71">
        <f t="shared" si="2"/>
        <v>3.438</v>
      </c>
      <c r="T18" s="71">
        <f t="shared" si="3"/>
        <v>0</v>
      </c>
      <c r="U18" s="72">
        <f t="shared" si="4"/>
        <v>0</v>
      </c>
      <c r="V18" s="71">
        <f t="shared" si="5"/>
        <v>3.438</v>
      </c>
      <c r="W18" s="71">
        <v>0</v>
      </c>
      <c r="X18" s="73">
        <f t="shared" si="6"/>
        <v>4</v>
      </c>
      <c r="Y18" s="71">
        <f t="shared" si="7"/>
        <v>0.5619999999999998</v>
      </c>
      <c r="Z18" s="57"/>
    </row>
    <row r="19" spans="1:26" s="5" customFormat="1" ht="12.75">
      <c r="A19" s="31">
        <v>9</v>
      </c>
      <c r="B19" s="32" t="s">
        <v>11</v>
      </c>
      <c r="C19" s="33" t="s">
        <v>127</v>
      </c>
      <c r="D19" s="33" t="s">
        <v>114</v>
      </c>
      <c r="E19" s="34">
        <v>1.6</v>
      </c>
      <c r="F19" s="34" t="s">
        <v>115</v>
      </c>
      <c r="G19" s="34">
        <v>2.5</v>
      </c>
      <c r="H19" s="35" t="s">
        <v>116</v>
      </c>
      <c r="I19" s="33" t="s">
        <v>116</v>
      </c>
      <c r="J19" s="36">
        <v>0.163</v>
      </c>
      <c r="K19" s="77">
        <v>0</v>
      </c>
      <c r="L19" s="78"/>
      <c r="M19" s="36">
        <v>0.163</v>
      </c>
      <c r="N19" s="37">
        <v>0</v>
      </c>
      <c r="O19" s="38">
        <f t="shared" si="0"/>
        <v>1.6</v>
      </c>
      <c r="P19" s="37">
        <f t="shared" si="1"/>
        <v>1.437</v>
      </c>
      <c r="Q19" s="56"/>
      <c r="R19" s="70">
        <v>0</v>
      </c>
      <c r="S19" s="71">
        <f t="shared" si="2"/>
        <v>0.163</v>
      </c>
      <c r="T19" s="71">
        <f t="shared" si="3"/>
        <v>0</v>
      </c>
      <c r="U19" s="72">
        <f t="shared" si="4"/>
        <v>0</v>
      </c>
      <c r="V19" s="71">
        <f t="shared" si="5"/>
        <v>0.163</v>
      </c>
      <c r="W19" s="71">
        <v>0</v>
      </c>
      <c r="X19" s="73">
        <f t="shared" si="6"/>
        <v>1.6</v>
      </c>
      <c r="Y19" s="71">
        <f t="shared" si="7"/>
        <v>1.437</v>
      </c>
      <c r="Z19" s="57"/>
    </row>
    <row r="20" spans="1:26" s="5" customFormat="1" ht="12.75">
      <c r="A20" s="31">
        <v>10</v>
      </c>
      <c r="B20" s="32" t="s">
        <v>12</v>
      </c>
      <c r="C20" s="33" t="s">
        <v>127</v>
      </c>
      <c r="D20" s="33" t="s">
        <v>114</v>
      </c>
      <c r="E20" s="34">
        <v>1.6</v>
      </c>
      <c r="F20" s="34" t="s">
        <v>115</v>
      </c>
      <c r="G20" s="34">
        <v>2.5</v>
      </c>
      <c r="H20" s="35" t="s">
        <v>116</v>
      </c>
      <c r="I20" s="33" t="s">
        <v>116</v>
      </c>
      <c r="J20" s="36">
        <v>0.356</v>
      </c>
      <c r="K20" s="77">
        <v>0</v>
      </c>
      <c r="L20" s="78"/>
      <c r="M20" s="36">
        <v>0.356</v>
      </c>
      <c r="N20" s="37">
        <v>0</v>
      </c>
      <c r="O20" s="38">
        <f t="shared" si="0"/>
        <v>1.6</v>
      </c>
      <c r="P20" s="37">
        <f t="shared" si="1"/>
        <v>1.2440000000000002</v>
      </c>
      <c r="Q20" s="56"/>
      <c r="R20" s="70">
        <v>0.322</v>
      </c>
      <c r="S20" s="71">
        <f t="shared" si="2"/>
        <v>0.6779999999999999</v>
      </c>
      <c r="T20" s="71">
        <f t="shared" si="3"/>
        <v>0</v>
      </c>
      <c r="U20" s="72">
        <f t="shared" si="4"/>
        <v>0</v>
      </c>
      <c r="V20" s="71">
        <f t="shared" si="5"/>
        <v>0.6779999999999999</v>
      </c>
      <c r="W20" s="71">
        <v>0</v>
      </c>
      <c r="X20" s="73">
        <f t="shared" si="6"/>
        <v>1.6</v>
      </c>
      <c r="Y20" s="71">
        <f t="shared" si="7"/>
        <v>0.9220000000000002</v>
      </c>
      <c r="Z20" s="57"/>
    </row>
    <row r="21" spans="1:26" s="5" customFormat="1" ht="12.75">
      <c r="A21" s="31">
        <v>11</v>
      </c>
      <c r="B21" s="32" t="s">
        <v>13</v>
      </c>
      <c r="C21" s="33" t="s">
        <v>129</v>
      </c>
      <c r="D21" s="33" t="s">
        <v>114</v>
      </c>
      <c r="E21" s="34">
        <v>1</v>
      </c>
      <c r="F21" s="34" t="s">
        <v>115</v>
      </c>
      <c r="G21" s="34">
        <v>2.5</v>
      </c>
      <c r="H21" s="35" t="s">
        <v>116</v>
      </c>
      <c r="I21" s="33" t="s">
        <v>116</v>
      </c>
      <c r="J21" s="36">
        <v>0.213</v>
      </c>
      <c r="K21" s="77">
        <v>0</v>
      </c>
      <c r="L21" s="78"/>
      <c r="M21" s="36">
        <v>0.213</v>
      </c>
      <c r="N21" s="37">
        <v>0</v>
      </c>
      <c r="O21" s="38">
        <f t="shared" si="0"/>
        <v>1</v>
      </c>
      <c r="P21" s="55">
        <f>O21-M21</f>
        <v>0.787</v>
      </c>
      <c r="Q21" s="56"/>
      <c r="R21" s="70">
        <v>0.029</v>
      </c>
      <c r="S21" s="71">
        <f t="shared" si="2"/>
        <v>0.242</v>
      </c>
      <c r="T21" s="71">
        <f t="shared" si="3"/>
        <v>0</v>
      </c>
      <c r="U21" s="72">
        <f t="shared" si="4"/>
        <v>0</v>
      </c>
      <c r="V21" s="71">
        <f t="shared" si="5"/>
        <v>0.242</v>
      </c>
      <c r="W21" s="71">
        <v>0</v>
      </c>
      <c r="X21" s="73">
        <f t="shared" si="6"/>
        <v>1</v>
      </c>
      <c r="Y21" s="71">
        <f t="shared" si="7"/>
        <v>0.758</v>
      </c>
      <c r="Z21" s="57"/>
    </row>
    <row r="22" spans="1:26" s="5" customFormat="1" ht="12.75">
      <c r="A22" s="31">
        <v>12</v>
      </c>
      <c r="B22" s="32" t="s">
        <v>14</v>
      </c>
      <c r="C22" s="33" t="s">
        <v>127</v>
      </c>
      <c r="D22" s="33" t="s">
        <v>114</v>
      </c>
      <c r="E22" s="34">
        <v>1.6</v>
      </c>
      <c r="F22" s="34" t="s">
        <v>115</v>
      </c>
      <c r="G22" s="34">
        <v>2.5</v>
      </c>
      <c r="H22" s="35" t="s">
        <v>116</v>
      </c>
      <c r="I22" s="33" t="s">
        <v>116</v>
      </c>
      <c r="J22" s="36">
        <v>0.107</v>
      </c>
      <c r="K22" s="77">
        <v>0</v>
      </c>
      <c r="L22" s="78"/>
      <c r="M22" s="36">
        <v>0.107</v>
      </c>
      <c r="N22" s="37">
        <v>0</v>
      </c>
      <c r="O22" s="38">
        <f t="shared" si="0"/>
        <v>1.6</v>
      </c>
      <c r="P22" s="37">
        <f t="shared" si="1"/>
        <v>1.493</v>
      </c>
      <c r="Q22" s="56"/>
      <c r="R22" s="70">
        <v>0</v>
      </c>
      <c r="S22" s="71">
        <f t="shared" si="2"/>
        <v>0.107</v>
      </c>
      <c r="T22" s="71">
        <f t="shared" si="3"/>
        <v>0</v>
      </c>
      <c r="U22" s="72">
        <f t="shared" si="4"/>
        <v>0</v>
      </c>
      <c r="V22" s="71">
        <f t="shared" si="5"/>
        <v>0.107</v>
      </c>
      <c r="W22" s="71">
        <v>0</v>
      </c>
      <c r="X22" s="73">
        <f t="shared" si="6"/>
        <v>1.6</v>
      </c>
      <c r="Y22" s="71">
        <f t="shared" si="7"/>
        <v>1.493</v>
      </c>
      <c r="Z22" s="57"/>
    </row>
    <row r="23" spans="1:26" s="5" customFormat="1" ht="12.75">
      <c r="A23" s="31">
        <v>13</v>
      </c>
      <c r="B23" s="32" t="s">
        <v>15</v>
      </c>
      <c r="C23" s="33" t="s">
        <v>98</v>
      </c>
      <c r="D23" s="33" t="s">
        <v>114</v>
      </c>
      <c r="E23" s="34">
        <v>1.6</v>
      </c>
      <c r="F23" s="34" t="s">
        <v>115</v>
      </c>
      <c r="G23" s="34">
        <v>1.6</v>
      </c>
      <c r="H23" s="35" t="s">
        <v>116</v>
      </c>
      <c r="I23" s="33" t="s">
        <v>116</v>
      </c>
      <c r="J23" s="36">
        <v>0.071</v>
      </c>
      <c r="K23" s="77">
        <v>0</v>
      </c>
      <c r="L23" s="78"/>
      <c r="M23" s="36">
        <v>0.071</v>
      </c>
      <c r="N23" s="37">
        <v>0</v>
      </c>
      <c r="O23" s="38">
        <f t="shared" si="0"/>
        <v>1.6</v>
      </c>
      <c r="P23" s="37">
        <f t="shared" si="1"/>
        <v>1.5290000000000001</v>
      </c>
      <c r="Q23" s="56"/>
      <c r="R23" s="70">
        <v>0.051</v>
      </c>
      <c r="S23" s="71">
        <f t="shared" si="2"/>
        <v>0.122</v>
      </c>
      <c r="T23" s="71">
        <f t="shared" si="3"/>
        <v>0</v>
      </c>
      <c r="U23" s="72">
        <f t="shared" si="4"/>
        <v>0</v>
      </c>
      <c r="V23" s="71">
        <f t="shared" si="5"/>
        <v>0.122</v>
      </c>
      <c r="W23" s="71">
        <v>0</v>
      </c>
      <c r="X23" s="73">
        <f t="shared" si="6"/>
        <v>1.6</v>
      </c>
      <c r="Y23" s="71">
        <f t="shared" si="7"/>
        <v>1.4780000000000002</v>
      </c>
      <c r="Z23" s="57"/>
    </row>
    <row r="24" spans="1:26" s="5" customFormat="1" ht="12.75">
      <c r="A24" s="31">
        <v>14</v>
      </c>
      <c r="B24" s="32" t="s">
        <v>100</v>
      </c>
      <c r="C24" s="33" t="s">
        <v>99</v>
      </c>
      <c r="D24" s="33" t="s">
        <v>114</v>
      </c>
      <c r="E24" s="34">
        <v>1.6</v>
      </c>
      <c r="F24" s="34" t="s">
        <v>115</v>
      </c>
      <c r="G24" s="34">
        <v>1</v>
      </c>
      <c r="H24" s="35" t="s">
        <v>116</v>
      </c>
      <c r="I24" s="33" t="s">
        <v>116</v>
      </c>
      <c r="J24" s="36">
        <v>0.018</v>
      </c>
      <c r="K24" s="77">
        <v>0</v>
      </c>
      <c r="L24" s="78"/>
      <c r="M24" s="36">
        <v>0.018</v>
      </c>
      <c r="N24" s="37">
        <v>0</v>
      </c>
      <c r="O24" s="38">
        <f t="shared" si="0"/>
        <v>1</v>
      </c>
      <c r="P24" s="37">
        <f t="shared" si="1"/>
        <v>0.982</v>
      </c>
      <c r="Q24" s="56"/>
      <c r="R24" s="70">
        <v>0</v>
      </c>
      <c r="S24" s="71">
        <f t="shared" si="2"/>
        <v>0.018</v>
      </c>
      <c r="T24" s="71">
        <f t="shared" si="3"/>
        <v>0</v>
      </c>
      <c r="U24" s="72">
        <f t="shared" si="4"/>
        <v>0</v>
      </c>
      <c r="V24" s="71">
        <f t="shared" si="5"/>
        <v>0.018</v>
      </c>
      <c r="W24" s="71">
        <v>0</v>
      </c>
      <c r="X24" s="73">
        <f t="shared" si="6"/>
        <v>1</v>
      </c>
      <c r="Y24" s="71">
        <f t="shared" si="7"/>
        <v>0.982</v>
      </c>
      <c r="Z24" s="57"/>
    </row>
    <row r="25" spans="1:26" s="5" customFormat="1" ht="12.75">
      <c r="A25" s="31">
        <v>15</v>
      </c>
      <c r="B25" s="32" t="s">
        <v>16</v>
      </c>
      <c r="C25" s="33" t="s">
        <v>96</v>
      </c>
      <c r="D25" s="33" t="s">
        <v>114</v>
      </c>
      <c r="E25" s="34">
        <v>2.5</v>
      </c>
      <c r="F25" s="34" t="s">
        <v>115</v>
      </c>
      <c r="G25" s="34">
        <v>1.6</v>
      </c>
      <c r="H25" s="35" t="s">
        <v>116</v>
      </c>
      <c r="I25" s="33" t="s">
        <v>116</v>
      </c>
      <c r="J25" s="36">
        <v>0.32</v>
      </c>
      <c r="K25" s="77">
        <v>0</v>
      </c>
      <c r="L25" s="78"/>
      <c r="M25" s="36">
        <v>0.32</v>
      </c>
      <c r="N25" s="37">
        <v>0</v>
      </c>
      <c r="O25" s="38">
        <f t="shared" si="0"/>
        <v>1.6</v>
      </c>
      <c r="P25" s="37">
        <f t="shared" si="1"/>
        <v>1.28</v>
      </c>
      <c r="Q25" s="56"/>
      <c r="R25" s="70">
        <v>0.063</v>
      </c>
      <c r="S25" s="71">
        <f t="shared" si="2"/>
        <v>0.383</v>
      </c>
      <c r="T25" s="71">
        <f t="shared" si="3"/>
        <v>0</v>
      </c>
      <c r="U25" s="72">
        <f t="shared" si="4"/>
        <v>0</v>
      </c>
      <c r="V25" s="71">
        <f t="shared" si="5"/>
        <v>0.383</v>
      </c>
      <c r="W25" s="71">
        <v>0</v>
      </c>
      <c r="X25" s="73">
        <f t="shared" si="6"/>
        <v>1.6</v>
      </c>
      <c r="Y25" s="71">
        <f t="shared" si="7"/>
        <v>1.217</v>
      </c>
      <c r="Z25" s="57"/>
    </row>
    <row r="26" spans="1:26" s="5" customFormat="1" ht="12.75">
      <c r="A26" s="31">
        <v>16</v>
      </c>
      <c r="B26" s="32" t="s">
        <v>17</v>
      </c>
      <c r="C26" s="33" t="s">
        <v>99</v>
      </c>
      <c r="D26" s="33" t="s">
        <v>114</v>
      </c>
      <c r="E26" s="34">
        <v>1.6</v>
      </c>
      <c r="F26" s="34" t="s">
        <v>115</v>
      </c>
      <c r="G26" s="34">
        <v>1</v>
      </c>
      <c r="H26" s="35" t="s">
        <v>116</v>
      </c>
      <c r="I26" s="33" t="s">
        <v>116</v>
      </c>
      <c r="J26" s="36">
        <v>0.107</v>
      </c>
      <c r="K26" s="77">
        <v>0</v>
      </c>
      <c r="L26" s="78"/>
      <c r="M26" s="36">
        <v>0.107</v>
      </c>
      <c r="N26" s="37">
        <v>0</v>
      </c>
      <c r="O26" s="38">
        <f t="shared" si="0"/>
        <v>1</v>
      </c>
      <c r="P26" s="37">
        <f t="shared" si="1"/>
        <v>0.893</v>
      </c>
      <c r="Q26" s="56"/>
      <c r="R26" s="70">
        <v>0.027</v>
      </c>
      <c r="S26" s="71">
        <f t="shared" si="2"/>
        <v>0.134</v>
      </c>
      <c r="T26" s="71">
        <f t="shared" si="3"/>
        <v>0</v>
      </c>
      <c r="U26" s="72">
        <f t="shared" si="4"/>
        <v>0</v>
      </c>
      <c r="V26" s="71">
        <f t="shared" si="5"/>
        <v>0.134</v>
      </c>
      <c r="W26" s="71">
        <v>0</v>
      </c>
      <c r="X26" s="73">
        <f t="shared" si="6"/>
        <v>1</v>
      </c>
      <c r="Y26" s="71">
        <f t="shared" si="7"/>
        <v>0.866</v>
      </c>
      <c r="Z26" s="57"/>
    </row>
    <row r="27" spans="1:26" s="5" customFormat="1" ht="12.75">
      <c r="A27" s="31">
        <v>17</v>
      </c>
      <c r="B27" s="32" t="s">
        <v>18</v>
      </c>
      <c r="C27" s="33" t="s">
        <v>96</v>
      </c>
      <c r="D27" s="33" t="s">
        <v>114</v>
      </c>
      <c r="E27" s="34">
        <v>2.5</v>
      </c>
      <c r="F27" s="34" t="s">
        <v>115</v>
      </c>
      <c r="G27" s="34">
        <v>1.6</v>
      </c>
      <c r="H27" s="35" t="s">
        <v>116</v>
      </c>
      <c r="I27" s="33" t="s">
        <v>116</v>
      </c>
      <c r="J27" s="36">
        <v>0.071</v>
      </c>
      <c r="K27" s="77">
        <v>0</v>
      </c>
      <c r="L27" s="78"/>
      <c r="M27" s="36">
        <v>0.071</v>
      </c>
      <c r="N27" s="37">
        <v>0</v>
      </c>
      <c r="O27" s="38">
        <f t="shared" si="0"/>
        <v>1.6</v>
      </c>
      <c r="P27" s="37">
        <f t="shared" si="1"/>
        <v>1.5290000000000001</v>
      </c>
      <c r="Q27" s="56"/>
      <c r="R27" s="70">
        <v>0.01</v>
      </c>
      <c r="S27" s="71">
        <f t="shared" si="2"/>
        <v>0.08099999999999999</v>
      </c>
      <c r="T27" s="71">
        <f t="shared" si="3"/>
        <v>0</v>
      </c>
      <c r="U27" s="72">
        <f t="shared" si="4"/>
        <v>0</v>
      </c>
      <c r="V27" s="71">
        <f t="shared" si="5"/>
        <v>0.08099999999999999</v>
      </c>
      <c r="W27" s="71">
        <v>0</v>
      </c>
      <c r="X27" s="73">
        <f t="shared" si="6"/>
        <v>1.6</v>
      </c>
      <c r="Y27" s="71">
        <f t="shared" si="7"/>
        <v>1.5190000000000001</v>
      </c>
      <c r="Z27" s="57"/>
    </row>
    <row r="28" spans="1:26" s="5" customFormat="1" ht="12.75">
      <c r="A28" s="31">
        <v>18</v>
      </c>
      <c r="B28" s="32" t="s">
        <v>19</v>
      </c>
      <c r="C28" s="33" t="s">
        <v>96</v>
      </c>
      <c r="D28" s="33" t="s">
        <v>114</v>
      </c>
      <c r="E28" s="34">
        <v>2.5</v>
      </c>
      <c r="F28" s="34" t="s">
        <v>115</v>
      </c>
      <c r="G28" s="34">
        <v>1.6</v>
      </c>
      <c r="H28" s="35" t="s">
        <v>116</v>
      </c>
      <c r="I28" s="33" t="s">
        <v>116</v>
      </c>
      <c r="J28" s="36">
        <v>0.178</v>
      </c>
      <c r="K28" s="77">
        <v>0</v>
      </c>
      <c r="L28" s="78"/>
      <c r="M28" s="36">
        <v>0.178</v>
      </c>
      <c r="N28" s="37">
        <v>0</v>
      </c>
      <c r="O28" s="38">
        <f t="shared" si="0"/>
        <v>1.6</v>
      </c>
      <c r="P28" s="37">
        <f t="shared" si="1"/>
        <v>1.4220000000000002</v>
      </c>
      <c r="Q28" s="56"/>
      <c r="R28" s="70">
        <v>0.09</v>
      </c>
      <c r="S28" s="71">
        <f t="shared" si="2"/>
        <v>0.268</v>
      </c>
      <c r="T28" s="71">
        <f t="shared" si="3"/>
        <v>0</v>
      </c>
      <c r="U28" s="72">
        <f t="shared" si="4"/>
        <v>0</v>
      </c>
      <c r="V28" s="71">
        <f t="shared" si="5"/>
        <v>0.268</v>
      </c>
      <c r="W28" s="71">
        <v>0</v>
      </c>
      <c r="X28" s="73">
        <f t="shared" si="6"/>
        <v>1.6</v>
      </c>
      <c r="Y28" s="71">
        <f t="shared" si="7"/>
        <v>1.332</v>
      </c>
      <c r="Z28" s="57"/>
    </row>
    <row r="29" spans="1:26" s="5" customFormat="1" ht="12.75">
      <c r="A29" s="31">
        <v>19</v>
      </c>
      <c r="B29" s="32" t="s">
        <v>20</v>
      </c>
      <c r="C29" s="33" t="s">
        <v>97</v>
      </c>
      <c r="D29" s="33" t="s">
        <v>114</v>
      </c>
      <c r="E29" s="34">
        <v>2.5</v>
      </c>
      <c r="F29" s="34" t="s">
        <v>115</v>
      </c>
      <c r="G29" s="34">
        <v>1</v>
      </c>
      <c r="H29" s="35" t="s">
        <v>116</v>
      </c>
      <c r="I29" s="33" t="s">
        <v>116</v>
      </c>
      <c r="J29" s="36">
        <v>0.107</v>
      </c>
      <c r="K29" s="77">
        <v>0</v>
      </c>
      <c r="L29" s="78"/>
      <c r="M29" s="36">
        <v>0.107</v>
      </c>
      <c r="N29" s="37">
        <v>0</v>
      </c>
      <c r="O29" s="38">
        <f t="shared" si="0"/>
        <v>1</v>
      </c>
      <c r="P29" s="37">
        <f t="shared" si="1"/>
        <v>0.893</v>
      </c>
      <c r="Q29" s="56"/>
      <c r="R29" s="70">
        <v>0.001</v>
      </c>
      <c r="S29" s="71">
        <f t="shared" si="2"/>
        <v>0.108</v>
      </c>
      <c r="T29" s="71">
        <f t="shared" si="3"/>
        <v>0</v>
      </c>
      <c r="U29" s="72">
        <f t="shared" si="4"/>
        <v>0</v>
      </c>
      <c r="V29" s="71">
        <f t="shared" si="5"/>
        <v>0.108</v>
      </c>
      <c r="W29" s="71">
        <v>0</v>
      </c>
      <c r="X29" s="73">
        <f t="shared" si="6"/>
        <v>1</v>
      </c>
      <c r="Y29" s="71">
        <f t="shared" si="7"/>
        <v>0.892</v>
      </c>
      <c r="Z29" s="57"/>
    </row>
    <row r="30" spans="1:26" s="5" customFormat="1" ht="12.75">
      <c r="A30" s="31">
        <v>20</v>
      </c>
      <c r="B30" s="32" t="s">
        <v>82</v>
      </c>
      <c r="C30" s="33" t="s">
        <v>130</v>
      </c>
      <c r="D30" s="33" t="s">
        <v>114</v>
      </c>
      <c r="E30" s="34">
        <v>1.6</v>
      </c>
      <c r="F30" s="34" t="s">
        <v>115</v>
      </c>
      <c r="G30" s="34">
        <v>1.8</v>
      </c>
      <c r="H30" s="35" t="s">
        <v>116</v>
      </c>
      <c r="I30" s="33" t="s">
        <v>116</v>
      </c>
      <c r="J30" s="36">
        <v>0.107</v>
      </c>
      <c r="K30" s="77">
        <v>0</v>
      </c>
      <c r="L30" s="78"/>
      <c r="M30" s="36">
        <v>0.107</v>
      </c>
      <c r="N30" s="37">
        <v>0</v>
      </c>
      <c r="O30" s="38">
        <f>SUM(MIN(D30:I30))</f>
        <v>1.6</v>
      </c>
      <c r="P30" s="37">
        <f t="shared" si="1"/>
        <v>1.493</v>
      </c>
      <c r="Q30" s="56"/>
      <c r="R30" s="70">
        <v>0.012</v>
      </c>
      <c r="S30" s="71">
        <f t="shared" si="2"/>
        <v>0.119</v>
      </c>
      <c r="T30" s="71">
        <f t="shared" si="3"/>
        <v>0</v>
      </c>
      <c r="U30" s="72">
        <f t="shared" si="4"/>
        <v>0</v>
      </c>
      <c r="V30" s="71">
        <f t="shared" si="5"/>
        <v>0.119</v>
      </c>
      <c r="W30" s="71">
        <v>0</v>
      </c>
      <c r="X30" s="73">
        <f t="shared" si="6"/>
        <v>1.6</v>
      </c>
      <c r="Y30" s="71">
        <f t="shared" si="7"/>
        <v>1.481</v>
      </c>
      <c r="Z30" s="57"/>
    </row>
    <row r="31" spans="1:26" s="5" customFormat="1" ht="12.75">
      <c r="A31" s="85" t="s">
        <v>110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7"/>
    </row>
    <row r="32" spans="1:26" s="5" customFormat="1" ht="12.75">
      <c r="A32" s="33">
        <v>1</v>
      </c>
      <c r="B32" s="39" t="s">
        <v>81</v>
      </c>
      <c r="C32" s="33">
        <v>2.5</v>
      </c>
      <c r="D32" s="33" t="s">
        <v>114</v>
      </c>
      <c r="E32" s="33">
        <v>2.5</v>
      </c>
      <c r="F32" s="33" t="s">
        <v>116</v>
      </c>
      <c r="G32" s="33" t="s">
        <v>116</v>
      </c>
      <c r="H32" s="33" t="s">
        <v>116</v>
      </c>
      <c r="I32" s="33" t="s">
        <v>116</v>
      </c>
      <c r="J32" s="37">
        <v>0.036</v>
      </c>
      <c r="K32" s="77">
        <v>0</v>
      </c>
      <c r="L32" s="78"/>
      <c r="M32" s="37">
        <v>0.036</v>
      </c>
      <c r="N32" s="37">
        <v>0</v>
      </c>
      <c r="O32" s="34">
        <f>SUM(MIN(D32:I32))</f>
        <v>2.5</v>
      </c>
      <c r="P32" s="37">
        <f>O32-M32</f>
        <v>2.464</v>
      </c>
      <c r="Q32" s="56"/>
      <c r="R32" s="70">
        <v>0.033</v>
      </c>
      <c r="S32" s="71">
        <f>J32+R32</f>
        <v>0.069</v>
      </c>
      <c r="T32" s="71">
        <f>K32</f>
        <v>0</v>
      </c>
      <c r="U32" s="72">
        <f>L32</f>
        <v>0</v>
      </c>
      <c r="V32" s="71">
        <f>S32-T32</f>
        <v>0.069</v>
      </c>
      <c r="W32" s="71">
        <v>0</v>
      </c>
      <c r="X32" s="73">
        <f>O32</f>
        <v>2.5</v>
      </c>
      <c r="Y32" s="71">
        <f>X32-V32</f>
        <v>2.431</v>
      </c>
      <c r="Z32" s="57"/>
    </row>
    <row r="33" spans="1:26" s="6" customFormat="1" ht="12.75">
      <c r="A33" s="42"/>
      <c r="B33" s="43" t="s">
        <v>21</v>
      </c>
      <c r="C33" s="48">
        <v>115.9</v>
      </c>
      <c r="D33" s="44"/>
      <c r="E33" s="108">
        <f>SUM(E11:I30)+E32</f>
        <v>115.89999999999993</v>
      </c>
      <c r="F33" s="108"/>
      <c r="G33" s="75"/>
      <c r="H33" s="75"/>
      <c r="I33" s="75"/>
      <c r="J33" s="49">
        <f>SUM(J11:J30)+J32</f>
        <v>8.839999999999998</v>
      </c>
      <c r="K33" s="76">
        <v>0</v>
      </c>
      <c r="L33" s="76"/>
      <c r="M33" s="49">
        <f>SUM(M11:M30)+M32</f>
        <v>8.839999999999998</v>
      </c>
      <c r="N33" s="45">
        <v>0</v>
      </c>
      <c r="O33" s="52">
        <f>SUM(O11:O30)+O32</f>
        <v>51.30000000000002</v>
      </c>
      <c r="P33" s="45">
        <f>O33-M33</f>
        <v>42.46000000000002</v>
      </c>
      <c r="Q33" s="42"/>
      <c r="R33" s="63"/>
      <c r="S33" s="58"/>
      <c r="T33" s="58"/>
      <c r="U33" s="58"/>
      <c r="V33" s="58"/>
      <c r="W33" s="58"/>
      <c r="X33" s="58"/>
      <c r="Y33" s="58"/>
      <c r="Z33" s="58"/>
    </row>
    <row r="34" spans="1:26" s="6" customFormat="1" ht="12.75">
      <c r="A34" s="42"/>
      <c r="B34" s="46" t="s">
        <v>111</v>
      </c>
      <c r="C34" s="44"/>
      <c r="D34" s="44"/>
      <c r="E34" s="75"/>
      <c r="F34" s="75"/>
      <c r="G34" s="75"/>
      <c r="H34" s="75"/>
      <c r="I34" s="75"/>
      <c r="J34" s="47"/>
      <c r="K34" s="76"/>
      <c r="L34" s="76"/>
      <c r="M34" s="47"/>
      <c r="N34" s="45"/>
      <c r="O34" s="45"/>
      <c r="P34" s="45"/>
      <c r="Q34" s="42"/>
      <c r="R34" s="63"/>
      <c r="S34" s="58"/>
      <c r="T34" s="58"/>
      <c r="U34" s="58"/>
      <c r="V34" s="58"/>
      <c r="W34" s="58"/>
      <c r="X34" s="58"/>
      <c r="Y34" s="58"/>
      <c r="Z34" s="58"/>
    </row>
    <row r="35" spans="1:26" s="6" customFormat="1" ht="12.75">
      <c r="A35" s="42"/>
      <c r="B35" s="46" t="s">
        <v>112</v>
      </c>
      <c r="C35" s="44"/>
      <c r="D35" s="44"/>
      <c r="E35" s="75"/>
      <c r="F35" s="75"/>
      <c r="G35" s="75"/>
      <c r="H35" s="75"/>
      <c r="I35" s="75"/>
      <c r="J35" s="47"/>
      <c r="K35" s="76"/>
      <c r="L35" s="76"/>
      <c r="M35" s="47"/>
      <c r="N35" s="45"/>
      <c r="O35" s="45"/>
      <c r="P35" s="45">
        <f>P33</f>
        <v>42.46000000000002</v>
      </c>
      <c r="Q35" s="42"/>
      <c r="R35" s="63"/>
      <c r="S35" s="58"/>
      <c r="T35" s="58"/>
      <c r="U35" s="58"/>
      <c r="V35" s="58"/>
      <c r="W35" s="58"/>
      <c r="X35" s="58"/>
      <c r="Y35" s="58"/>
      <c r="Z35" s="58"/>
    </row>
    <row r="36" spans="1:26" s="6" customFormat="1" ht="12.75">
      <c r="A36" s="79" t="s">
        <v>22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1"/>
    </row>
    <row r="37" spans="1:26" s="6" customFormat="1" ht="12.75">
      <c r="A37" s="82" t="s">
        <v>101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4"/>
    </row>
    <row r="38" spans="1:26" s="6" customFormat="1" ht="12.75">
      <c r="A38" s="33">
        <v>1</v>
      </c>
      <c r="B38" s="39" t="s">
        <v>23</v>
      </c>
      <c r="C38" s="33" t="s">
        <v>102</v>
      </c>
      <c r="D38" s="33" t="s">
        <v>114</v>
      </c>
      <c r="E38" s="34">
        <v>25</v>
      </c>
      <c r="F38" s="34" t="s">
        <v>115</v>
      </c>
      <c r="G38" s="34">
        <v>25</v>
      </c>
      <c r="H38" s="33" t="s">
        <v>116</v>
      </c>
      <c r="I38" s="34" t="s">
        <v>116</v>
      </c>
      <c r="J38" s="37">
        <v>4.341</v>
      </c>
      <c r="K38" s="77">
        <v>0</v>
      </c>
      <c r="L38" s="78"/>
      <c r="M38" s="37">
        <v>4.341</v>
      </c>
      <c r="N38" s="37">
        <v>0</v>
      </c>
      <c r="O38" s="34">
        <f aca="true" t="shared" si="8" ref="O38:O55">SUM(MIN(D38:I38))</f>
        <v>25</v>
      </c>
      <c r="P38" s="37">
        <f t="shared" si="1"/>
        <v>20.659</v>
      </c>
      <c r="Q38" s="56"/>
      <c r="R38" s="70">
        <v>1.534</v>
      </c>
      <c r="S38" s="71">
        <f aca="true" t="shared" si="9" ref="S38:S55">J38+R38</f>
        <v>5.875</v>
      </c>
      <c r="T38" s="71">
        <f aca="true" t="shared" si="10" ref="T38:T55">K38</f>
        <v>0</v>
      </c>
      <c r="U38" s="72">
        <f aca="true" t="shared" si="11" ref="U38:U55">L38</f>
        <v>0</v>
      </c>
      <c r="V38" s="71">
        <f aca="true" t="shared" si="12" ref="V38:V55">S38-T38</f>
        <v>5.875</v>
      </c>
      <c r="W38" s="71">
        <v>0</v>
      </c>
      <c r="X38" s="73">
        <f aca="true" t="shared" si="13" ref="X38:X55">O38</f>
        <v>25</v>
      </c>
      <c r="Y38" s="71">
        <f aca="true" t="shared" si="14" ref="Y38:Y55">X38-V38</f>
        <v>19.125</v>
      </c>
      <c r="Z38" s="57"/>
    </row>
    <row r="39" spans="1:26" s="6" customFormat="1" ht="12.75">
      <c r="A39" s="33">
        <v>2</v>
      </c>
      <c r="B39" s="39" t="s">
        <v>24</v>
      </c>
      <c r="C39" s="33" t="s">
        <v>95</v>
      </c>
      <c r="D39" s="33" t="s">
        <v>114</v>
      </c>
      <c r="E39" s="34">
        <v>10</v>
      </c>
      <c r="F39" s="34" t="s">
        <v>115</v>
      </c>
      <c r="G39" s="34">
        <v>10</v>
      </c>
      <c r="H39" s="33" t="s">
        <v>116</v>
      </c>
      <c r="I39" s="34" t="s">
        <v>116</v>
      </c>
      <c r="J39" s="37">
        <v>1.329</v>
      </c>
      <c r="K39" s="77">
        <v>0</v>
      </c>
      <c r="L39" s="78"/>
      <c r="M39" s="37">
        <v>1.329</v>
      </c>
      <c r="N39" s="37">
        <v>0</v>
      </c>
      <c r="O39" s="34">
        <f t="shared" si="8"/>
        <v>10</v>
      </c>
      <c r="P39" s="37">
        <f t="shared" si="1"/>
        <v>8.671</v>
      </c>
      <c r="Q39" s="56"/>
      <c r="R39" s="70">
        <v>0.001</v>
      </c>
      <c r="S39" s="71">
        <f t="shared" si="9"/>
        <v>1.3299999999999998</v>
      </c>
      <c r="T39" s="71">
        <f t="shared" si="10"/>
        <v>0</v>
      </c>
      <c r="U39" s="72">
        <f t="shared" si="11"/>
        <v>0</v>
      </c>
      <c r="V39" s="71">
        <f t="shared" si="12"/>
        <v>1.3299999999999998</v>
      </c>
      <c r="W39" s="71">
        <v>0</v>
      </c>
      <c r="X39" s="73">
        <f t="shared" si="13"/>
        <v>10</v>
      </c>
      <c r="Y39" s="71">
        <f t="shared" si="14"/>
        <v>8.67</v>
      </c>
      <c r="Z39" s="57"/>
    </row>
    <row r="40" spans="1:26" s="6" customFormat="1" ht="12.75">
      <c r="A40" s="33">
        <v>3</v>
      </c>
      <c r="B40" s="39" t="s">
        <v>25</v>
      </c>
      <c r="C40" s="33" t="s">
        <v>98</v>
      </c>
      <c r="D40" s="33" t="s">
        <v>114</v>
      </c>
      <c r="E40" s="34">
        <v>1.6</v>
      </c>
      <c r="F40" s="34" t="s">
        <v>115</v>
      </c>
      <c r="G40" s="34">
        <v>1.6</v>
      </c>
      <c r="H40" s="33" t="s">
        <v>116</v>
      </c>
      <c r="I40" s="34" t="s">
        <v>116</v>
      </c>
      <c r="J40" s="37">
        <v>0.036</v>
      </c>
      <c r="K40" s="77">
        <v>0</v>
      </c>
      <c r="L40" s="78"/>
      <c r="M40" s="37">
        <v>0.036</v>
      </c>
      <c r="N40" s="37">
        <v>0</v>
      </c>
      <c r="O40" s="34">
        <f t="shared" si="8"/>
        <v>1.6</v>
      </c>
      <c r="P40" s="37">
        <f t="shared" si="1"/>
        <v>1.564</v>
      </c>
      <c r="Q40" s="56"/>
      <c r="R40" s="70">
        <v>0.002</v>
      </c>
      <c r="S40" s="71">
        <f t="shared" si="9"/>
        <v>0.038</v>
      </c>
      <c r="T40" s="71">
        <f t="shared" si="10"/>
        <v>0</v>
      </c>
      <c r="U40" s="72">
        <f t="shared" si="11"/>
        <v>0</v>
      </c>
      <c r="V40" s="71">
        <f t="shared" si="12"/>
        <v>0.038</v>
      </c>
      <c r="W40" s="71">
        <v>0</v>
      </c>
      <c r="X40" s="73">
        <f t="shared" si="13"/>
        <v>1.6</v>
      </c>
      <c r="Y40" s="71">
        <f t="shared" si="14"/>
        <v>1.562</v>
      </c>
      <c r="Z40" s="57"/>
    </row>
    <row r="41" spans="1:26" s="6" customFormat="1" ht="12.75">
      <c r="A41" s="33">
        <v>4</v>
      </c>
      <c r="B41" s="39" t="s">
        <v>26</v>
      </c>
      <c r="C41" s="33" t="s">
        <v>130</v>
      </c>
      <c r="D41" s="33" t="s">
        <v>114</v>
      </c>
      <c r="E41" s="34">
        <v>1.6</v>
      </c>
      <c r="F41" s="34" t="s">
        <v>115</v>
      </c>
      <c r="G41" s="34">
        <v>1.8</v>
      </c>
      <c r="H41" s="33" t="s">
        <v>116</v>
      </c>
      <c r="I41" s="34" t="s">
        <v>116</v>
      </c>
      <c r="J41" s="37">
        <v>0.123</v>
      </c>
      <c r="K41" s="77">
        <v>0</v>
      </c>
      <c r="L41" s="78"/>
      <c r="M41" s="37">
        <v>0.123</v>
      </c>
      <c r="N41" s="37">
        <v>0</v>
      </c>
      <c r="O41" s="34">
        <f t="shared" si="8"/>
        <v>1.6</v>
      </c>
      <c r="P41" s="37">
        <f t="shared" si="1"/>
        <v>1.477</v>
      </c>
      <c r="Q41" s="56"/>
      <c r="R41" s="70">
        <v>0.224</v>
      </c>
      <c r="S41" s="71">
        <f t="shared" si="9"/>
        <v>0.347</v>
      </c>
      <c r="T41" s="71">
        <f t="shared" si="10"/>
        <v>0</v>
      </c>
      <c r="U41" s="72">
        <f t="shared" si="11"/>
        <v>0</v>
      </c>
      <c r="V41" s="71">
        <f t="shared" si="12"/>
        <v>0.347</v>
      </c>
      <c r="W41" s="71">
        <v>0</v>
      </c>
      <c r="X41" s="73">
        <f t="shared" si="13"/>
        <v>1.6</v>
      </c>
      <c r="Y41" s="71">
        <f t="shared" si="14"/>
        <v>1.2530000000000001</v>
      </c>
      <c r="Z41" s="57"/>
    </row>
    <row r="42" spans="1:26" s="6" customFormat="1" ht="12.75">
      <c r="A42" s="33">
        <v>5</v>
      </c>
      <c r="B42" s="39" t="s">
        <v>27</v>
      </c>
      <c r="C42" s="33" t="s">
        <v>99</v>
      </c>
      <c r="D42" s="33" t="s">
        <v>114</v>
      </c>
      <c r="E42" s="34">
        <v>1.6</v>
      </c>
      <c r="F42" s="34" t="s">
        <v>115</v>
      </c>
      <c r="G42" s="34">
        <v>1</v>
      </c>
      <c r="H42" s="33" t="s">
        <v>116</v>
      </c>
      <c r="I42" s="34" t="s">
        <v>116</v>
      </c>
      <c r="J42" s="37">
        <v>0.071</v>
      </c>
      <c r="K42" s="77">
        <v>0</v>
      </c>
      <c r="L42" s="78"/>
      <c r="M42" s="37">
        <v>0.071</v>
      </c>
      <c r="N42" s="37">
        <v>0</v>
      </c>
      <c r="O42" s="34">
        <f t="shared" si="8"/>
        <v>1</v>
      </c>
      <c r="P42" s="37">
        <f t="shared" si="1"/>
        <v>0.929</v>
      </c>
      <c r="Q42" s="56"/>
      <c r="R42" s="70">
        <v>0.003</v>
      </c>
      <c r="S42" s="71">
        <f t="shared" si="9"/>
        <v>0.074</v>
      </c>
      <c r="T42" s="71">
        <f t="shared" si="10"/>
        <v>0</v>
      </c>
      <c r="U42" s="72">
        <f t="shared" si="11"/>
        <v>0</v>
      </c>
      <c r="V42" s="71">
        <f t="shared" si="12"/>
        <v>0.074</v>
      </c>
      <c r="W42" s="71">
        <v>0</v>
      </c>
      <c r="X42" s="73">
        <f t="shared" si="13"/>
        <v>1</v>
      </c>
      <c r="Y42" s="71">
        <f t="shared" si="14"/>
        <v>0.926</v>
      </c>
      <c r="Z42" s="57"/>
    </row>
    <row r="43" spans="1:26" s="6" customFormat="1" ht="12.75">
      <c r="A43" s="33">
        <v>6</v>
      </c>
      <c r="B43" s="39" t="s">
        <v>28</v>
      </c>
      <c r="C43" s="33" t="s">
        <v>129</v>
      </c>
      <c r="D43" s="33" t="s">
        <v>114</v>
      </c>
      <c r="E43" s="34">
        <v>1</v>
      </c>
      <c r="F43" s="34" t="s">
        <v>115</v>
      </c>
      <c r="G43" s="34">
        <v>2.5</v>
      </c>
      <c r="H43" s="33" t="s">
        <v>116</v>
      </c>
      <c r="I43" s="34" t="s">
        <v>116</v>
      </c>
      <c r="J43" s="37">
        <v>0.053</v>
      </c>
      <c r="K43" s="77">
        <v>0</v>
      </c>
      <c r="L43" s="78"/>
      <c r="M43" s="37">
        <v>0.053</v>
      </c>
      <c r="N43" s="37">
        <v>0</v>
      </c>
      <c r="O43" s="34">
        <f t="shared" si="8"/>
        <v>1</v>
      </c>
      <c r="P43" s="37">
        <f t="shared" si="1"/>
        <v>0.947</v>
      </c>
      <c r="Q43" s="56"/>
      <c r="R43" s="70">
        <v>0.029</v>
      </c>
      <c r="S43" s="71">
        <f t="shared" si="9"/>
        <v>0.082</v>
      </c>
      <c r="T43" s="71">
        <f t="shared" si="10"/>
        <v>0</v>
      </c>
      <c r="U43" s="72">
        <f t="shared" si="11"/>
        <v>0</v>
      </c>
      <c r="V43" s="71">
        <f t="shared" si="12"/>
        <v>0.082</v>
      </c>
      <c r="W43" s="71">
        <v>0</v>
      </c>
      <c r="X43" s="73">
        <f t="shared" si="13"/>
        <v>1</v>
      </c>
      <c r="Y43" s="71">
        <f t="shared" si="14"/>
        <v>0.918</v>
      </c>
      <c r="Z43" s="57"/>
    </row>
    <row r="44" spans="1:26" s="6" customFormat="1" ht="12.75">
      <c r="A44" s="33">
        <v>7</v>
      </c>
      <c r="B44" s="39" t="s">
        <v>29</v>
      </c>
      <c r="C44" s="33" t="s">
        <v>98</v>
      </c>
      <c r="D44" s="33" t="s">
        <v>114</v>
      </c>
      <c r="E44" s="34">
        <v>1.6</v>
      </c>
      <c r="F44" s="34" t="s">
        <v>115</v>
      </c>
      <c r="G44" s="34">
        <v>1.6</v>
      </c>
      <c r="H44" s="33" t="s">
        <v>116</v>
      </c>
      <c r="I44" s="34" t="s">
        <v>116</v>
      </c>
      <c r="J44" s="37">
        <v>0.071</v>
      </c>
      <c r="K44" s="77">
        <v>0</v>
      </c>
      <c r="L44" s="78"/>
      <c r="M44" s="37">
        <v>0.071</v>
      </c>
      <c r="N44" s="37">
        <v>0</v>
      </c>
      <c r="O44" s="34">
        <f t="shared" si="8"/>
        <v>1.6</v>
      </c>
      <c r="P44" s="37">
        <f t="shared" si="1"/>
        <v>1.5290000000000001</v>
      </c>
      <c r="Q44" s="56"/>
      <c r="R44" s="70">
        <v>0.007</v>
      </c>
      <c r="S44" s="71">
        <f t="shared" si="9"/>
        <v>0.078</v>
      </c>
      <c r="T44" s="71">
        <f t="shared" si="10"/>
        <v>0</v>
      </c>
      <c r="U44" s="72">
        <f t="shared" si="11"/>
        <v>0</v>
      </c>
      <c r="V44" s="71">
        <f t="shared" si="12"/>
        <v>0.078</v>
      </c>
      <c r="W44" s="71">
        <v>0</v>
      </c>
      <c r="X44" s="73">
        <f t="shared" si="13"/>
        <v>1.6</v>
      </c>
      <c r="Y44" s="71">
        <f t="shared" si="14"/>
        <v>1.522</v>
      </c>
      <c r="Z44" s="57"/>
    </row>
    <row r="45" spans="1:26" s="6" customFormat="1" ht="12.75">
      <c r="A45" s="33">
        <v>8</v>
      </c>
      <c r="B45" s="39" t="s">
        <v>30</v>
      </c>
      <c r="C45" s="33" t="s">
        <v>103</v>
      </c>
      <c r="D45" s="33" t="s">
        <v>114</v>
      </c>
      <c r="E45" s="34">
        <v>2.5</v>
      </c>
      <c r="F45" s="34" t="s">
        <v>115</v>
      </c>
      <c r="G45" s="34">
        <v>2.5</v>
      </c>
      <c r="H45" s="33" t="s">
        <v>116</v>
      </c>
      <c r="I45" s="34" t="s">
        <v>116</v>
      </c>
      <c r="J45" s="37">
        <v>0.053</v>
      </c>
      <c r="K45" s="77">
        <v>0</v>
      </c>
      <c r="L45" s="78"/>
      <c r="M45" s="37">
        <v>0.053</v>
      </c>
      <c r="N45" s="37">
        <v>0</v>
      </c>
      <c r="O45" s="34">
        <f t="shared" si="8"/>
        <v>2.5</v>
      </c>
      <c r="P45" s="37">
        <f t="shared" si="1"/>
        <v>2.447</v>
      </c>
      <c r="Q45" s="56"/>
      <c r="R45" s="70">
        <v>0.208</v>
      </c>
      <c r="S45" s="71">
        <f t="shared" si="9"/>
        <v>0.261</v>
      </c>
      <c r="T45" s="71">
        <f t="shared" si="10"/>
        <v>0</v>
      </c>
      <c r="U45" s="72">
        <f t="shared" si="11"/>
        <v>0</v>
      </c>
      <c r="V45" s="71">
        <f t="shared" si="12"/>
        <v>0.261</v>
      </c>
      <c r="W45" s="71">
        <v>0</v>
      </c>
      <c r="X45" s="73">
        <f t="shared" si="13"/>
        <v>2.5</v>
      </c>
      <c r="Y45" s="71">
        <f t="shared" si="14"/>
        <v>2.239</v>
      </c>
      <c r="Z45" s="57"/>
    </row>
    <row r="46" spans="1:26" s="6" customFormat="1" ht="12.75">
      <c r="A46" s="33">
        <v>9</v>
      </c>
      <c r="B46" s="39" t="s">
        <v>31</v>
      </c>
      <c r="C46" s="33" t="s">
        <v>98</v>
      </c>
      <c r="D46" s="33" t="s">
        <v>114</v>
      </c>
      <c r="E46" s="34">
        <v>1.6</v>
      </c>
      <c r="F46" s="34" t="s">
        <v>115</v>
      </c>
      <c r="G46" s="34">
        <v>1.6</v>
      </c>
      <c r="H46" s="33" t="s">
        <v>116</v>
      </c>
      <c r="I46" s="34" t="s">
        <v>116</v>
      </c>
      <c r="J46" s="37">
        <v>0.053</v>
      </c>
      <c r="K46" s="77">
        <v>0</v>
      </c>
      <c r="L46" s="78"/>
      <c r="M46" s="37">
        <v>0.053</v>
      </c>
      <c r="N46" s="37">
        <v>0</v>
      </c>
      <c r="O46" s="34">
        <f t="shared" si="8"/>
        <v>1.6</v>
      </c>
      <c r="P46" s="37">
        <f t="shared" si="1"/>
        <v>1.5470000000000002</v>
      </c>
      <c r="Q46" s="56"/>
      <c r="R46" s="70">
        <v>0.004</v>
      </c>
      <c r="S46" s="71">
        <f t="shared" si="9"/>
        <v>0.056999999999999995</v>
      </c>
      <c r="T46" s="71">
        <f t="shared" si="10"/>
        <v>0</v>
      </c>
      <c r="U46" s="72">
        <f t="shared" si="11"/>
        <v>0</v>
      </c>
      <c r="V46" s="71">
        <f t="shared" si="12"/>
        <v>0.056999999999999995</v>
      </c>
      <c r="W46" s="71">
        <v>0</v>
      </c>
      <c r="X46" s="73">
        <f t="shared" si="13"/>
        <v>1.6</v>
      </c>
      <c r="Y46" s="71">
        <f t="shared" si="14"/>
        <v>1.5430000000000001</v>
      </c>
      <c r="Z46" s="57"/>
    </row>
    <row r="47" spans="1:26" s="6" customFormat="1" ht="12.75">
      <c r="A47" s="33">
        <v>10</v>
      </c>
      <c r="B47" s="39" t="s">
        <v>32</v>
      </c>
      <c r="C47" s="33" t="s">
        <v>127</v>
      </c>
      <c r="D47" s="33" t="s">
        <v>114</v>
      </c>
      <c r="E47" s="34">
        <v>1.6</v>
      </c>
      <c r="F47" s="34" t="s">
        <v>115</v>
      </c>
      <c r="G47" s="34">
        <v>2.5</v>
      </c>
      <c r="H47" s="33" t="s">
        <v>116</v>
      </c>
      <c r="I47" s="34" t="s">
        <v>116</v>
      </c>
      <c r="J47" s="37">
        <v>0.053</v>
      </c>
      <c r="K47" s="77">
        <v>0</v>
      </c>
      <c r="L47" s="78"/>
      <c r="M47" s="37">
        <v>0.053</v>
      </c>
      <c r="N47" s="37">
        <v>0</v>
      </c>
      <c r="O47" s="34">
        <f t="shared" si="8"/>
        <v>1.6</v>
      </c>
      <c r="P47" s="37">
        <f t="shared" si="1"/>
        <v>1.5470000000000002</v>
      </c>
      <c r="Q47" s="56"/>
      <c r="R47" s="70">
        <v>0.007</v>
      </c>
      <c r="S47" s="71">
        <f t="shared" si="9"/>
        <v>0.06</v>
      </c>
      <c r="T47" s="71">
        <f t="shared" si="10"/>
        <v>0</v>
      </c>
      <c r="U47" s="72">
        <f t="shared" si="11"/>
        <v>0</v>
      </c>
      <c r="V47" s="71">
        <f t="shared" si="12"/>
        <v>0.06</v>
      </c>
      <c r="W47" s="71">
        <v>0</v>
      </c>
      <c r="X47" s="73">
        <f t="shared" si="13"/>
        <v>1.6</v>
      </c>
      <c r="Y47" s="71">
        <f t="shared" si="14"/>
        <v>1.54</v>
      </c>
      <c r="Z47" s="57"/>
    </row>
    <row r="48" spans="1:26" s="6" customFormat="1" ht="12.75">
      <c r="A48" s="33">
        <v>11</v>
      </c>
      <c r="B48" s="39" t="s">
        <v>33</v>
      </c>
      <c r="C48" s="33" t="s">
        <v>103</v>
      </c>
      <c r="D48" s="33" t="s">
        <v>114</v>
      </c>
      <c r="E48" s="34">
        <v>2.5</v>
      </c>
      <c r="F48" s="34" t="s">
        <v>115</v>
      </c>
      <c r="G48" s="34">
        <v>2.5</v>
      </c>
      <c r="H48" s="33" t="s">
        <v>116</v>
      </c>
      <c r="I48" s="34" t="s">
        <v>116</v>
      </c>
      <c r="J48" s="37">
        <v>0.32</v>
      </c>
      <c r="K48" s="77">
        <v>0</v>
      </c>
      <c r="L48" s="78"/>
      <c r="M48" s="37">
        <v>0.32</v>
      </c>
      <c r="N48" s="37">
        <v>0</v>
      </c>
      <c r="O48" s="34">
        <f t="shared" si="8"/>
        <v>2.5</v>
      </c>
      <c r="P48" s="37">
        <f t="shared" si="1"/>
        <v>2.18</v>
      </c>
      <c r="Q48" s="56"/>
      <c r="R48" s="70">
        <v>0.105</v>
      </c>
      <c r="S48" s="71">
        <f t="shared" si="9"/>
        <v>0.425</v>
      </c>
      <c r="T48" s="71">
        <f t="shared" si="10"/>
        <v>0</v>
      </c>
      <c r="U48" s="72">
        <f t="shared" si="11"/>
        <v>0</v>
      </c>
      <c r="V48" s="71">
        <f t="shared" si="12"/>
        <v>0.425</v>
      </c>
      <c r="W48" s="71">
        <v>0</v>
      </c>
      <c r="X48" s="73">
        <f t="shared" si="13"/>
        <v>2.5</v>
      </c>
      <c r="Y48" s="71">
        <f t="shared" si="14"/>
        <v>2.075</v>
      </c>
      <c r="Z48" s="57"/>
    </row>
    <row r="49" spans="1:26" s="6" customFormat="1" ht="12.75">
      <c r="A49" s="33">
        <v>12</v>
      </c>
      <c r="B49" s="39" t="s">
        <v>35</v>
      </c>
      <c r="C49" s="33" t="s">
        <v>104</v>
      </c>
      <c r="D49" s="33" t="s">
        <v>114</v>
      </c>
      <c r="E49" s="34">
        <v>10</v>
      </c>
      <c r="F49" s="34" t="s">
        <v>115</v>
      </c>
      <c r="G49" s="34" t="s">
        <v>116</v>
      </c>
      <c r="H49" s="34" t="s">
        <v>117</v>
      </c>
      <c r="I49" s="34">
        <v>2.5</v>
      </c>
      <c r="J49" s="37">
        <v>0.142</v>
      </c>
      <c r="K49" s="77">
        <v>0</v>
      </c>
      <c r="L49" s="78"/>
      <c r="M49" s="37">
        <v>0.142</v>
      </c>
      <c r="N49" s="37">
        <v>0</v>
      </c>
      <c r="O49" s="34">
        <f t="shared" si="8"/>
        <v>2.5</v>
      </c>
      <c r="P49" s="37">
        <f t="shared" si="1"/>
        <v>2.358</v>
      </c>
      <c r="Q49" s="56"/>
      <c r="R49" s="70">
        <v>0.091</v>
      </c>
      <c r="S49" s="71">
        <f t="shared" si="9"/>
        <v>0.23299999999999998</v>
      </c>
      <c r="T49" s="71">
        <f t="shared" si="10"/>
        <v>0</v>
      </c>
      <c r="U49" s="72">
        <f t="shared" si="11"/>
        <v>0</v>
      </c>
      <c r="V49" s="71">
        <f t="shared" si="12"/>
        <v>0.23299999999999998</v>
      </c>
      <c r="W49" s="71">
        <v>0</v>
      </c>
      <c r="X49" s="73">
        <f t="shared" si="13"/>
        <v>2.5</v>
      </c>
      <c r="Y49" s="71">
        <f t="shared" si="14"/>
        <v>2.267</v>
      </c>
      <c r="Z49" s="57"/>
    </row>
    <row r="50" spans="1:26" s="6" customFormat="1" ht="12.75">
      <c r="A50" s="33">
        <v>13</v>
      </c>
      <c r="B50" s="39" t="s">
        <v>36</v>
      </c>
      <c r="C50" s="33" t="s">
        <v>105</v>
      </c>
      <c r="D50" s="33" t="s">
        <v>114</v>
      </c>
      <c r="E50" s="34">
        <v>1</v>
      </c>
      <c r="F50" s="34" t="s">
        <v>115</v>
      </c>
      <c r="G50" s="34">
        <v>1</v>
      </c>
      <c r="H50" s="33" t="s">
        <v>116</v>
      </c>
      <c r="I50" s="34" t="s">
        <v>116</v>
      </c>
      <c r="J50" s="37">
        <v>0.036</v>
      </c>
      <c r="K50" s="77">
        <v>0</v>
      </c>
      <c r="L50" s="78"/>
      <c r="M50" s="37">
        <v>0.036</v>
      </c>
      <c r="N50" s="37">
        <v>0</v>
      </c>
      <c r="O50" s="34">
        <f t="shared" si="8"/>
        <v>1</v>
      </c>
      <c r="P50" s="37">
        <f t="shared" si="1"/>
        <v>0.964</v>
      </c>
      <c r="Q50" s="56"/>
      <c r="R50" s="70">
        <v>0</v>
      </c>
      <c r="S50" s="71">
        <f t="shared" si="9"/>
        <v>0.036</v>
      </c>
      <c r="T50" s="71">
        <f t="shared" si="10"/>
        <v>0</v>
      </c>
      <c r="U50" s="72">
        <f t="shared" si="11"/>
        <v>0</v>
      </c>
      <c r="V50" s="71">
        <f t="shared" si="12"/>
        <v>0.036</v>
      </c>
      <c r="W50" s="71">
        <v>0</v>
      </c>
      <c r="X50" s="73">
        <f t="shared" si="13"/>
        <v>1</v>
      </c>
      <c r="Y50" s="71">
        <f t="shared" si="14"/>
        <v>0.964</v>
      </c>
      <c r="Z50" s="57"/>
    </row>
    <row r="51" spans="1:26" s="6" customFormat="1" ht="12.75">
      <c r="A51" s="33">
        <v>14</v>
      </c>
      <c r="B51" s="39" t="s">
        <v>37</v>
      </c>
      <c r="C51" s="33" t="s">
        <v>125</v>
      </c>
      <c r="D51" s="33" t="s">
        <v>114</v>
      </c>
      <c r="E51" s="34">
        <v>1.6</v>
      </c>
      <c r="F51" s="34" t="s">
        <v>115</v>
      </c>
      <c r="G51" s="34">
        <v>1</v>
      </c>
      <c r="H51" s="33" t="s">
        <v>116</v>
      </c>
      <c r="I51" s="34" t="s">
        <v>116</v>
      </c>
      <c r="J51" s="37">
        <v>0.071</v>
      </c>
      <c r="K51" s="77">
        <v>0</v>
      </c>
      <c r="L51" s="78"/>
      <c r="M51" s="37">
        <v>0.071</v>
      </c>
      <c r="N51" s="37">
        <v>0</v>
      </c>
      <c r="O51" s="34">
        <f t="shared" si="8"/>
        <v>1</v>
      </c>
      <c r="P51" s="37">
        <f t="shared" si="1"/>
        <v>0.929</v>
      </c>
      <c r="Q51" s="56"/>
      <c r="R51" s="70">
        <v>0.002</v>
      </c>
      <c r="S51" s="71">
        <f t="shared" si="9"/>
        <v>0.073</v>
      </c>
      <c r="T51" s="71">
        <f t="shared" si="10"/>
        <v>0</v>
      </c>
      <c r="U51" s="72">
        <f t="shared" si="11"/>
        <v>0</v>
      </c>
      <c r="V51" s="71">
        <f t="shared" si="12"/>
        <v>0.073</v>
      </c>
      <c r="W51" s="71">
        <v>0</v>
      </c>
      <c r="X51" s="73">
        <f t="shared" si="13"/>
        <v>1</v>
      </c>
      <c r="Y51" s="71">
        <f t="shared" si="14"/>
        <v>0.927</v>
      </c>
      <c r="Z51" s="57"/>
    </row>
    <row r="52" spans="1:26" s="6" customFormat="1" ht="12.75">
      <c r="A52" s="33">
        <v>15</v>
      </c>
      <c r="B52" s="39" t="s">
        <v>38</v>
      </c>
      <c r="C52" s="33" t="s">
        <v>99</v>
      </c>
      <c r="D52" s="33" t="s">
        <v>114</v>
      </c>
      <c r="E52" s="34">
        <v>1.6</v>
      </c>
      <c r="F52" s="34" t="s">
        <v>115</v>
      </c>
      <c r="G52" s="34">
        <v>1</v>
      </c>
      <c r="H52" s="33" t="s">
        <v>116</v>
      </c>
      <c r="I52" s="34" t="s">
        <v>116</v>
      </c>
      <c r="J52" s="37">
        <v>0.018</v>
      </c>
      <c r="K52" s="77">
        <v>0</v>
      </c>
      <c r="L52" s="78"/>
      <c r="M52" s="37">
        <v>0.018</v>
      </c>
      <c r="N52" s="37">
        <v>0</v>
      </c>
      <c r="O52" s="34">
        <f t="shared" si="8"/>
        <v>1</v>
      </c>
      <c r="P52" s="37">
        <f t="shared" si="1"/>
        <v>0.982</v>
      </c>
      <c r="Q52" s="56"/>
      <c r="R52" s="70">
        <v>0</v>
      </c>
      <c r="S52" s="71">
        <f t="shared" si="9"/>
        <v>0.018</v>
      </c>
      <c r="T52" s="71">
        <f t="shared" si="10"/>
        <v>0</v>
      </c>
      <c r="U52" s="72">
        <f t="shared" si="11"/>
        <v>0</v>
      </c>
      <c r="V52" s="71">
        <f t="shared" si="12"/>
        <v>0.018</v>
      </c>
      <c r="W52" s="71">
        <v>0</v>
      </c>
      <c r="X52" s="73">
        <f t="shared" si="13"/>
        <v>1</v>
      </c>
      <c r="Y52" s="71">
        <f t="shared" si="14"/>
        <v>0.982</v>
      </c>
      <c r="Z52" s="57"/>
    </row>
    <row r="53" spans="1:26" s="6" customFormat="1" ht="12.75">
      <c r="A53" s="33">
        <v>16</v>
      </c>
      <c r="B53" s="39" t="s">
        <v>39</v>
      </c>
      <c r="C53" s="33" t="s">
        <v>97</v>
      </c>
      <c r="D53" s="33" t="s">
        <v>114</v>
      </c>
      <c r="E53" s="34">
        <v>2.5</v>
      </c>
      <c r="F53" s="34" t="s">
        <v>115</v>
      </c>
      <c r="G53" s="34">
        <v>1</v>
      </c>
      <c r="H53" s="33" t="s">
        <v>116</v>
      </c>
      <c r="I53" s="34" t="s">
        <v>116</v>
      </c>
      <c r="J53" s="37">
        <v>0.107</v>
      </c>
      <c r="K53" s="77">
        <v>0</v>
      </c>
      <c r="L53" s="78"/>
      <c r="M53" s="37">
        <v>0.107</v>
      </c>
      <c r="N53" s="37">
        <v>0</v>
      </c>
      <c r="O53" s="34">
        <f t="shared" si="8"/>
        <v>1</v>
      </c>
      <c r="P53" s="37">
        <f t="shared" si="1"/>
        <v>0.893</v>
      </c>
      <c r="Q53" s="56"/>
      <c r="R53" s="70">
        <v>0</v>
      </c>
      <c r="S53" s="71">
        <f t="shared" si="9"/>
        <v>0.107</v>
      </c>
      <c r="T53" s="71">
        <f t="shared" si="10"/>
        <v>0</v>
      </c>
      <c r="U53" s="72">
        <f t="shared" si="11"/>
        <v>0</v>
      </c>
      <c r="V53" s="71">
        <f t="shared" si="12"/>
        <v>0.107</v>
      </c>
      <c r="W53" s="71">
        <v>0</v>
      </c>
      <c r="X53" s="73">
        <f t="shared" si="13"/>
        <v>1</v>
      </c>
      <c r="Y53" s="71">
        <f t="shared" si="14"/>
        <v>0.893</v>
      </c>
      <c r="Z53" s="57"/>
    </row>
    <row r="54" spans="1:26" s="6" customFormat="1" ht="12.75">
      <c r="A54" s="33">
        <v>17</v>
      </c>
      <c r="B54" s="39" t="s">
        <v>40</v>
      </c>
      <c r="C54" s="33" t="s">
        <v>96</v>
      </c>
      <c r="D54" s="33" t="s">
        <v>114</v>
      </c>
      <c r="E54" s="34">
        <v>2.5</v>
      </c>
      <c r="F54" s="34" t="s">
        <v>115</v>
      </c>
      <c r="G54" s="34">
        <v>1.6</v>
      </c>
      <c r="H54" s="33" t="s">
        <v>116</v>
      </c>
      <c r="I54" s="34" t="s">
        <v>116</v>
      </c>
      <c r="J54" s="37">
        <v>0.089</v>
      </c>
      <c r="K54" s="77">
        <v>0</v>
      </c>
      <c r="L54" s="78"/>
      <c r="M54" s="37">
        <v>0.089</v>
      </c>
      <c r="N54" s="37">
        <v>0</v>
      </c>
      <c r="O54" s="34">
        <f t="shared" si="8"/>
        <v>1.6</v>
      </c>
      <c r="P54" s="37">
        <f t="shared" si="1"/>
        <v>1.5110000000000001</v>
      </c>
      <c r="Q54" s="56"/>
      <c r="R54" s="70">
        <v>0.197</v>
      </c>
      <c r="S54" s="71">
        <f t="shared" si="9"/>
        <v>0.28600000000000003</v>
      </c>
      <c r="T54" s="71">
        <f t="shared" si="10"/>
        <v>0</v>
      </c>
      <c r="U54" s="72">
        <f t="shared" si="11"/>
        <v>0</v>
      </c>
      <c r="V54" s="71">
        <f t="shared" si="12"/>
        <v>0.28600000000000003</v>
      </c>
      <c r="W54" s="71">
        <v>0</v>
      </c>
      <c r="X54" s="73">
        <f t="shared" si="13"/>
        <v>1.6</v>
      </c>
      <c r="Y54" s="71">
        <f t="shared" si="14"/>
        <v>1.314</v>
      </c>
      <c r="Z54" s="57"/>
    </row>
    <row r="55" spans="1:26" s="6" customFormat="1" ht="12.75">
      <c r="A55" s="33">
        <v>18</v>
      </c>
      <c r="B55" s="39" t="s">
        <v>41</v>
      </c>
      <c r="C55" s="33" t="s">
        <v>127</v>
      </c>
      <c r="D55" s="33" t="s">
        <v>114</v>
      </c>
      <c r="E55" s="34">
        <v>1.6</v>
      </c>
      <c r="F55" s="34" t="s">
        <v>115</v>
      </c>
      <c r="G55" s="34">
        <v>2.5</v>
      </c>
      <c r="H55" s="33" t="s">
        <v>116</v>
      </c>
      <c r="I55" s="34" t="s">
        <v>116</v>
      </c>
      <c r="J55" s="37">
        <v>0.053</v>
      </c>
      <c r="K55" s="77">
        <v>0</v>
      </c>
      <c r="L55" s="78"/>
      <c r="M55" s="37">
        <v>0.053</v>
      </c>
      <c r="N55" s="37">
        <v>0</v>
      </c>
      <c r="O55" s="34">
        <f t="shared" si="8"/>
        <v>1.6</v>
      </c>
      <c r="P55" s="37">
        <f t="shared" si="1"/>
        <v>1.5470000000000002</v>
      </c>
      <c r="Q55" s="56"/>
      <c r="R55" s="70">
        <v>0.006</v>
      </c>
      <c r="S55" s="71">
        <f t="shared" si="9"/>
        <v>0.059</v>
      </c>
      <c r="T55" s="71">
        <f t="shared" si="10"/>
        <v>0</v>
      </c>
      <c r="U55" s="72">
        <f t="shared" si="11"/>
        <v>0</v>
      </c>
      <c r="V55" s="71">
        <f t="shared" si="12"/>
        <v>0.059</v>
      </c>
      <c r="W55" s="71">
        <v>0</v>
      </c>
      <c r="X55" s="73">
        <f t="shared" si="13"/>
        <v>1.6</v>
      </c>
      <c r="Y55" s="71">
        <f t="shared" si="14"/>
        <v>1.5410000000000001</v>
      </c>
      <c r="Z55" s="57"/>
    </row>
    <row r="56" spans="1:26" s="6" customFormat="1" ht="12.75">
      <c r="A56" s="85" t="s">
        <v>110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7"/>
    </row>
    <row r="57" spans="1:26" s="6" customFormat="1" ht="12.75">
      <c r="A57" s="33">
        <v>1</v>
      </c>
      <c r="B57" s="39" t="s">
        <v>34</v>
      </c>
      <c r="C57" s="33">
        <v>1.6</v>
      </c>
      <c r="D57" s="33" t="s">
        <v>114</v>
      </c>
      <c r="E57" s="34">
        <v>1.6</v>
      </c>
      <c r="F57" s="33" t="s">
        <v>116</v>
      </c>
      <c r="G57" s="33" t="s">
        <v>116</v>
      </c>
      <c r="H57" s="33" t="s">
        <v>116</v>
      </c>
      <c r="I57" s="33" t="s">
        <v>116</v>
      </c>
      <c r="J57" s="37">
        <v>0.142</v>
      </c>
      <c r="K57" s="77">
        <v>0</v>
      </c>
      <c r="L57" s="78"/>
      <c r="M57" s="37">
        <v>0.142</v>
      </c>
      <c r="N57" s="37">
        <v>0</v>
      </c>
      <c r="O57" s="34">
        <f>SUM(MIN(D57:I57))</f>
        <v>1.6</v>
      </c>
      <c r="P57" s="37">
        <f>O57-M57</f>
        <v>1.4580000000000002</v>
      </c>
      <c r="Q57" s="56"/>
      <c r="R57" s="70">
        <v>0.11</v>
      </c>
      <c r="S57" s="71">
        <f>J57+R57</f>
        <v>0.252</v>
      </c>
      <c r="T57" s="71">
        <f>K57</f>
        <v>0</v>
      </c>
      <c r="U57" s="72">
        <f>L57</f>
        <v>0</v>
      </c>
      <c r="V57" s="71">
        <f>S57-T57</f>
        <v>0.252</v>
      </c>
      <c r="W57" s="71">
        <v>0</v>
      </c>
      <c r="X57" s="73">
        <f>O57</f>
        <v>1.6</v>
      </c>
      <c r="Y57" s="71">
        <f>X57-V57</f>
        <v>1.348</v>
      </c>
      <c r="Z57" s="57"/>
    </row>
    <row r="58" spans="1:26" s="7" customFormat="1" ht="12.75">
      <c r="A58" s="48"/>
      <c r="B58" s="43" t="s">
        <v>21</v>
      </c>
      <c r="C58" s="48">
        <v>136.2</v>
      </c>
      <c r="D58" s="44"/>
      <c r="E58" s="75">
        <f>SUM(E38:I55)+E57</f>
        <v>136.1999999999999</v>
      </c>
      <c r="F58" s="75"/>
      <c r="G58" s="75"/>
      <c r="H58" s="75"/>
      <c r="I58" s="75"/>
      <c r="J58" s="49">
        <f>SUM(J38:J55)+J57</f>
        <v>7.161</v>
      </c>
      <c r="K58" s="76">
        <v>0</v>
      </c>
      <c r="L58" s="76"/>
      <c r="M58" s="49">
        <f>SUM(M38:M55)+M57</f>
        <v>7.161</v>
      </c>
      <c r="N58" s="45">
        <v>0</v>
      </c>
      <c r="O58" s="52">
        <f>SUM(O38:O55)+O57</f>
        <v>61.30000000000001</v>
      </c>
      <c r="P58" s="45">
        <f>O58-M58</f>
        <v>54.13900000000001</v>
      </c>
      <c r="Q58" s="48"/>
      <c r="R58" s="49"/>
      <c r="S58" s="43"/>
      <c r="T58" s="43"/>
      <c r="U58" s="43"/>
      <c r="V58" s="43"/>
      <c r="W58" s="43"/>
      <c r="X58" s="43"/>
      <c r="Y58" s="43"/>
      <c r="Z58" s="43"/>
    </row>
    <row r="59" spans="1:26" s="7" customFormat="1" ht="12.75">
      <c r="A59" s="48"/>
      <c r="B59" s="46" t="s">
        <v>111</v>
      </c>
      <c r="C59" s="44"/>
      <c r="D59" s="44"/>
      <c r="E59" s="75"/>
      <c r="F59" s="75"/>
      <c r="G59" s="75"/>
      <c r="H59" s="75"/>
      <c r="I59" s="75"/>
      <c r="J59" s="49"/>
      <c r="K59" s="76"/>
      <c r="L59" s="76"/>
      <c r="M59" s="49"/>
      <c r="N59" s="45"/>
      <c r="O59" s="45"/>
      <c r="P59" s="45"/>
      <c r="Q59" s="48"/>
      <c r="R59" s="49"/>
      <c r="S59" s="43"/>
      <c r="T59" s="43"/>
      <c r="U59" s="43"/>
      <c r="V59" s="43"/>
      <c r="W59" s="43"/>
      <c r="X59" s="43"/>
      <c r="Y59" s="43"/>
      <c r="Z59" s="43"/>
    </row>
    <row r="60" spans="1:26" s="7" customFormat="1" ht="12.75">
      <c r="A60" s="48"/>
      <c r="B60" s="46" t="s">
        <v>112</v>
      </c>
      <c r="C60" s="44"/>
      <c r="D60" s="44"/>
      <c r="E60" s="75"/>
      <c r="F60" s="75"/>
      <c r="G60" s="75"/>
      <c r="H60" s="75"/>
      <c r="I60" s="75"/>
      <c r="J60" s="49"/>
      <c r="K60" s="76"/>
      <c r="L60" s="76"/>
      <c r="M60" s="49"/>
      <c r="N60" s="45"/>
      <c r="O60" s="45"/>
      <c r="P60" s="45">
        <f>P58</f>
        <v>54.13900000000001</v>
      </c>
      <c r="Q60" s="48"/>
      <c r="R60" s="49"/>
      <c r="S60" s="43"/>
      <c r="T60" s="43"/>
      <c r="U60" s="43"/>
      <c r="V60" s="43"/>
      <c r="W60" s="43"/>
      <c r="X60" s="43"/>
      <c r="Y60" s="43"/>
      <c r="Z60" s="43"/>
    </row>
    <row r="61" spans="1:26" s="7" customFormat="1" ht="12.75">
      <c r="A61" s="79" t="s">
        <v>42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</row>
    <row r="62" spans="1:26" s="6" customFormat="1" ht="12.75">
      <c r="A62" s="82" t="s">
        <v>101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4"/>
    </row>
    <row r="63" spans="1:26" s="6" customFormat="1" ht="12.75">
      <c r="A63" s="33">
        <v>1</v>
      </c>
      <c r="B63" s="39" t="s">
        <v>45</v>
      </c>
      <c r="C63" s="33" t="s">
        <v>97</v>
      </c>
      <c r="D63" s="33" t="s">
        <v>114</v>
      </c>
      <c r="E63" s="34">
        <v>2.5</v>
      </c>
      <c r="F63" s="34" t="s">
        <v>115</v>
      </c>
      <c r="G63" s="34">
        <v>1</v>
      </c>
      <c r="H63" s="33" t="s">
        <v>116</v>
      </c>
      <c r="I63" s="33" t="s">
        <v>116</v>
      </c>
      <c r="J63" s="37">
        <v>0.071</v>
      </c>
      <c r="K63" s="77">
        <v>0</v>
      </c>
      <c r="L63" s="78"/>
      <c r="M63" s="37">
        <v>0.071</v>
      </c>
      <c r="N63" s="37">
        <v>0</v>
      </c>
      <c r="O63" s="34">
        <f aca="true" t="shared" si="15" ref="O63:O78">SUM(MIN(D63:I63))</f>
        <v>1</v>
      </c>
      <c r="P63" s="37">
        <f aca="true" t="shared" si="16" ref="P63:P83">O63-M63</f>
        <v>0.929</v>
      </c>
      <c r="Q63" s="56"/>
      <c r="R63" s="70">
        <v>0.012</v>
      </c>
      <c r="S63" s="71">
        <f aca="true" t="shared" si="17" ref="S63:S78">J63+R63</f>
        <v>0.08299999999999999</v>
      </c>
      <c r="T63" s="71">
        <f aca="true" t="shared" si="18" ref="T63:T78">K63</f>
        <v>0</v>
      </c>
      <c r="U63" s="72">
        <f aca="true" t="shared" si="19" ref="U63:U78">L63</f>
        <v>0</v>
      </c>
      <c r="V63" s="71">
        <f aca="true" t="shared" si="20" ref="V63:V78">S63-T63</f>
        <v>0.08299999999999999</v>
      </c>
      <c r="W63" s="71">
        <v>0</v>
      </c>
      <c r="X63" s="73">
        <f aca="true" t="shared" si="21" ref="X63:X78">O63</f>
        <v>1</v>
      </c>
      <c r="Y63" s="71">
        <f aca="true" t="shared" si="22" ref="Y63:Y78">X63-V63</f>
        <v>0.917</v>
      </c>
      <c r="Z63" s="57"/>
    </row>
    <row r="64" spans="1:26" s="6" customFormat="1" ht="12.75">
      <c r="A64" s="33">
        <v>2</v>
      </c>
      <c r="B64" s="39" t="s">
        <v>46</v>
      </c>
      <c r="C64" s="33" t="s">
        <v>99</v>
      </c>
      <c r="D64" s="33" t="s">
        <v>114</v>
      </c>
      <c r="E64" s="34">
        <v>1.6</v>
      </c>
      <c r="F64" s="34" t="s">
        <v>115</v>
      </c>
      <c r="G64" s="34">
        <v>1</v>
      </c>
      <c r="H64" s="33" t="s">
        <v>116</v>
      </c>
      <c r="I64" s="33" t="s">
        <v>116</v>
      </c>
      <c r="J64" s="37">
        <v>0.089</v>
      </c>
      <c r="K64" s="77">
        <v>0</v>
      </c>
      <c r="L64" s="78"/>
      <c r="M64" s="37">
        <v>0.089</v>
      </c>
      <c r="N64" s="37">
        <v>0</v>
      </c>
      <c r="O64" s="34">
        <f t="shared" si="15"/>
        <v>1</v>
      </c>
      <c r="P64" s="37">
        <f t="shared" si="16"/>
        <v>0.911</v>
      </c>
      <c r="Q64" s="56"/>
      <c r="R64" s="70">
        <v>0.4</v>
      </c>
      <c r="S64" s="71">
        <f t="shared" si="17"/>
        <v>0.489</v>
      </c>
      <c r="T64" s="71">
        <f t="shared" si="18"/>
        <v>0</v>
      </c>
      <c r="U64" s="72">
        <f t="shared" si="19"/>
        <v>0</v>
      </c>
      <c r="V64" s="71">
        <f t="shared" si="20"/>
        <v>0.489</v>
      </c>
      <c r="W64" s="71">
        <v>0</v>
      </c>
      <c r="X64" s="73">
        <f t="shared" si="21"/>
        <v>1</v>
      </c>
      <c r="Y64" s="71">
        <f t="shared" si="22"/>
        <v>0.511</v>
      </c>
      <c r="Z64" s="57"/>
    </row>
    <row r="65" spans="1:26" s="6" customFormat="1" ht="12.75">
      <c r="A65" s="33">
        <v>3</v>
      </c>
      <c r="B65" s="39" t="s">
        <v>47</v>
      </c>
      <c r="C65" s="33" t="s">
        <v>98</v>
      </c>
      <c r="D65" s="33" t="s">
        <v>114</v>
      </c>
      <c r="E65" s="34">
        <v>1.6</v>
      </c>
      <c r="F65" s="34" t="s">
        <v>115</v>
      </c>
      <c r="G65" s="34">
        <v>1.6</v>
      </c>
      <c r="H65" s="33" t="s">
        <v>116</v>
      </c>
      <c r="I65" s="33" t="s">
        <v>116</v>
      </c>
      <c r="J65" s="37">
        <v>0.107</v>
      </c>
      <c r="K65" s="77">
        <v>0</v>
      </c>
      <c r="L65" s="78"/>
      <c r="M65" s="37">
        <v>0.107</v>
      </c>
      <c r="N65" s="37">
        <v>0</v>
      </c>
      <c r="O65" s="34">
        <f t="shared" si="15"/>
        <v>1.6</v>
      </c>
      <c r="P65" s="37">
        <f t="shared" si="16"/>
        <v>1.493</v>
      </c>
      <c r="Q65" s="56"/>
      <c r="R65" s="70">
        <v>0.093</v>
      </c>
      <c r="S65" s="71">
        <f t="shared" si="17"/>
        <v>0.2</v>
      </c>
      <c r="T65" s="71">
        <f t="shared" si="18"/>
        <v>0</v>
      </c>
      <c r="U65" s="72">
        <f t="shared" si="19"/>
        <v>0</v>
      </c>
      <c r="V65" s="71">
        <f t="shared" si="20"/>
        <v>0.2</v>
      </c>
      <c r="W65" s="71">
        <v>0</v>
      </c>
      <c r="X65" s="73">
        <f t="shared" si="21"/>
        <v>1.6</v>
      </c>
      <c r="Y65" s="71">
        <f t="shared" si="22"/>
        <v>1.4000000000000001</v>
      </c>
      <c r="Z65" s="57"/>
    </row>
    <row r="66" spans="1:26" s="6" customFormat="1" ht="12.75">
      <c r="A66" s="33">
        <v>4</v>
      </c>
      <c r="B66" s="39" t="s">
        <v>48</v>
      </c>
      <c r="C66" s="33" t="s">
        <v>127</v>
      </c>
      <c r="D66" s="33" t="s">
        <v>114</v>
      </c>
      <c r="E66" s="34">
        <v>1.6</v>
      </c>
      <c r="F66" s="34" t="s">
        <v>115</v>
      </c>
      <c r="G66" s="34">
        <v>2.5</v>
      </c>
      <c r="H66" s="33" t="s">
        <v>116</v>
      </c>
      <c r="I66" s="33" t="s">
        <v>116</v>
      </c>
      <c r="J66" s="37">
        <v>0.178</v>
      </c>
      <c r="K66" s="77">
        <v>0</v>
      </c>
      <c r="L66" s="78"/>
      <c r="M66" s="37">
        <v>0.178</v>
      </c>
      <c r="N66" s="37">
        <v>0</v>
      </c>
      <c r="O66" s="34">
        <f t="shared" si="15"/>
        <v>1.6</v>
      </c>
      <c r="P66" s="37">
        <f t="shared" si="16"/>
        <v>1.4220000000000002</v>
      </c>
      <c r="Q66" s="56"/>
      <c r="R66" s="70">
        <v>0.018</v>
      </c>
      <c r="S66" s="71">
        <f t="shared" si="17"/>
        <v>0.19599999999999998</v>
      </c>
      <c r="T66" s="71">
        <f t="shared" si="18"/>
        <v>0</v>
      </c>
      <c r="U66" s="72">
        <f t="shared" si="19"/>
        <v>0</v>
      </c>
      <c r="V66" s="71">
        <f t="shared" si="20"/>
        <v>0.19599999999999998</v>
      </c>
      <c r="W66" s="71">
        <v>0</v>
      </c>
      <c r="X66" s="73">
        <f t="shared" si="21"/>
        <v>1.6</v>
      </c>
      <c r="Y66" s="71">
        <f t="shared" si="22"/>
        <v>1.4040000000000001</v>
      </c>
      <c r="Z66" s="57"/>
    </row>
    <row r="67" spans="1:26" s="6" customFormat="1" ht="12.75">
      <c r="A67" s="33">
        <v>5</v>
      </c>
      <c r="B67" s="39" t="s">
        <v>49</v>
      </c>
      <c r="C67" s="33" t="s">
        <v>98</v>
      </c>
      <c r="D67" s="33" t="s">
        <v>114</v>
      </c>
      <c r="E67" s="34">
        <v>1.6</v>
      </c>
      <c r="F67" s="34" t="s">
        <v>115</v>
      </c>
      <c r="G67" s="34">
        <v>1.6</v>
      </c>
      <c r="H67" s="33" t="s">
        <v>116</v>
      </c>
      <c r="I67" s="33" t="s">
        <v>116</v>
      </c>
      <c r="J67" s="37">
        <v>0.053</v>
      </c>
      <c r="K67" s="77">
        <v>0</v>
      </c>
      <c r="L67" s="78"/>
      <c r="M67" s="37">
        <v>0.053</v>
      </c>
      <c r="N67" s="37">
        <v>0</v>
      </c>
      <c r="O67" s="34">
        <f t="shared" si="15"/>
        <v>1.6</v>
      </c>
      <c r="P67" s="37">
        <f t="shared" si="16"/>
        <v>1.5470000000000002</v>
      </c>
      <c r="Q67" s="56"/>
      <c r="R67" s="70">
        <v>0.036</v>
      </c>
      <c r="S67" s="71">
        <f t="shared" si="17"/>
        <v>0.089</v>
      </c>
      <c r="T67" s="71">
        <f t="shared" si="18"/>
        <v>0</v>
      </c>
      <c r="U67" s="72">
        <f t="shared" si="19"/>
        <v>0</v>
      </c>
      <c r="V67" s="71">
        <f t="shared" si="20"/>
        <v>0.089</v>
      </c>
      <c r="W67" s="71">
        <v>0</v>
      </c>
      <c r="X67" s="73">
        <f t="shared" si="21"/>
        <v>1.6</v>
      </c>
      <c r="Y67" s="71">
        <f t="shared" si="22"/>
        <v>1.5110000000000001</v>
      </c>
      <c r="Z67" s="57"/>
    </row>
    <row r="68" spans="1:26" s="6" customFormat="1" ht="12.75">
      <c r="A68" s="33">
        <v>6</v>
      </c>
      <c r="B68" s="39" t="s">
        <v>50</v>
      </c>
      <c r="C68" s="33" t="s">
        <v>99</v>
      </c>
      <c r="D68" s="33" t="s">
        <v>114</v>
      </c>
      <c r="E68" s="34">
        <v>1.6</v>
      </c>
      <c r="F68" s="34" t="s">
        <v>115</v>
      </c>
      <c r="G68" s="34">
        <v>1</v>
      </c>
      <c r="H68" s="33" t="s">
        <v>116</v>
      </c>
      <c r="I68" s="33" t="s">
        <v>116</v>
      </c>
      <c r="J68" s="37">
        <v>0.231</v>
      </c>
      <c r="K68" s="77">
        <v>0</v>
      </c>
      <c r="L68" s="78"/>
      <c r="M68" s="37">
        <v>0.231</v>
      </c>
      <c r="N68" s="37">
        <v>0</v>
      </c>
      <c r="O68" s="34">
        <f t="shared" si="15"/>
        <v>1</v>
      </c>
      <c r="P68" s="37">
        <f t="shared" si="16"/>
        <v>0.769</v>
      </c>
      <c r="Q68" s="56"/>
      <c r="R68" s="70">
        <v>0.214</v>
      </c>
      <c r="S68" s="71">
        <f t="shared" si="17"/>
        <v>0.445</v>
      </c>
      <c r="T68" s="71">
        <f t="shared" si="18"/>
        <v>0</v>
      </c>
      <c r="U68" s="72">
        <f t="shared" si="19"/>
        <v>0</v>
      </c>
      <c r="V68" s="71">
        <f t="shared" si="20"/>
        <v>0.445</v>
      </c>
      <c r="W68" s="71">
        <v>0</v>
      </c>
      <c r="X68" s="73">
        <f t="shared" si="21"/>
        <v>1</v>
      </c>
      <c r="Y68" s="71">
        <f t="shared" si="22"/>
        <v>0.5549999999999999</v>
      </c>
      <c r="Z68" s="57"/>
    </row>
    <row r="69" spans="1:26" s="6" customFormat="1" ht="12.75">
      <c r="A69" s="33">
        <v>7</v>
      </c>
      <c r="B69" s="39" t="s">
        <v>51</v>
      </c>
      <c r="C69" s="33" t="s">
        <v>131</v>
      </c>
      <c r="D69" s="33" t="s">
        <v>114</v>
      </c>
      <c r="E69" s="34">
        <v>1</v>
      </c>
      <c r="F69" s="34" t="s">
        <v>115</v>
      </c>
      <c r="G69" s="34">
        <v>1.6</v>
      </c>
      <c r="H69" s="33" t="s">
        <v>116</v>
      </c>
      <c r="I69" s="33" t="s">
        <v>116</v>
      </c>
      <c r="J69" s="37">
        <v>0.16</v>
      </c>
      <c r="K69" s="77">
        <v>0</v>
      </c>
      <c r="L69" s="78"/>
      <c r="M69" s="37">
        <v>0.16</v>
      </c>
      <c r="N69" s="37">
        <v>0</v>
      </c>
      <c r="O69" s="34">
        <f t="shared" si="15"/>
        <v>1</v>
      </c>
      <c r="P69" s="37">
        <f t="shared" si="16"/>
        <v>0.84</v>
      </c>
      <c r="Q69" s="56"/>
      <c r="R69" s="70">
        <v>0.009</v>
      </c>
      <c r="S69" s="71">
        <f t="shared" si="17"/>
        <v>0.169</v>
      </c>
      <c r="T69" s="71">
        <f t="shared" si="18"/>
        <v>0</v>
      </c>
      <c r="U69" s="72">
        <f t="shared" si="19"/>
        <v>0</v>
      </c>
      <c r="V69" s="71">
        <f t="shared" si="20"/>
        <v>0.169</v>
      </c>
      <c r="W69" s="71">
        <v>0</v>
      </c>
      <c r="X69" s="73">
        <f t="shared" si="21"/>
        <v>1</v>
      </c>
      <c r="Y69" s="71">
        <f t="shared" si="22"/>
        <v>0.831</v>
      </c>
      <c r="Z69" s="57"/>
    </row>
    <row r="70" spans="1:26" s="6" customFormat="1" ht="12.75">
      <c r="A70" s="33">
        <v>8</v>
      </c>
      <c r="B70" s="39" t="s">
        <v>52</v>
      </c>
      <c r="C70" s="33" t="s">
        <v>98</v>
      </c>
      <c r="D70" s="33" t="s">
        <v>114</v>
      </c>
      <c r="E70" s="34">
        <v>1.6</v>
      </c>
      <c r="F70" s="34" t="s">
        <v>115</v>
      </c>
      <c r="G70" s="34">
        <v>1.6</v>
      </c>
      <c r="H70" s="33" t="s">
        <v>116</v>
      </c>
      <c r="I70" s="33" t="s">
        <v>116</v>
      </c>
      <c r="J70" s="37">
        <v>0.213</v>
      </c>
      <c r="K70" s="77">
        <v>0</v>
      </c>
      <c r="L70" s="78"/>
      <c r="M70" s="37">
        <v>0.213</v>
      </c>
      <c r="N70" s="37">
        <v>0</v>
      </c>
      <c r="O70" s="34">
        <f t="shared" si="15"/>
        <v>1.6</v>
      </c>
      <c r="P70" s="37">
        <f t="shared" si="16"/>
        <v>1.387</v>
      </c>
      <c r="Q70" s="56"/>
      <c r="R70" s="70">
        <v>0.007</v>
      </c>
      <c r="S70" s="71">
        <f t="shared" si="17"/>
        <v>0.22</v>
      </c>
      <c r="T70" s="71">
        <f t="shared" si="18"/>
        <v>0</v>
      </c>
      <c r="U70" s="72">
        <f t="shared" si="19"/>
        <v>0</v>
      </c>
      <c r="V70" s="71">
        <f t="shared" si="20"/>
        <v>0.22</v>
      </c>
      <c r="W70" s="71">
        <v>0</v>
      </c>
      <c r="X70" s="73">
        <f t="shared" si="21"/>
        <v>1.6</v>
      </c>
      <c r="Y70" s="71">
        <f t="shared" si="22"/>
        <v>1.3800000000000001</v>
      </c>
      <c r="Z70" s="57"/>
    </row>
    <row r="71" spans="1:26" s="6" customFormat="1" ht="12.75">
      <c r="A71" s="33">
        <v>9</v>
      </c>
      <c r="B71" s="39" t="s">
        <v>53</v>
      </c>
      <c r="C71" s="33" t="s">
        <v>131</v>
      </c>
      <c r="D71" s="33" t="s">
        <v>114</v>
      </c>
      <c r="E71" s="34">
        <v>1</v>
      </c>
      <c r="F71" s="34" t="s">
        <v>115</v>
      </c>
      <c r="G71" s="34">
        <v>1.6</v>
      </c>
      <c r="H71" s="33" t="s">
        <v>116</v>
      </c>
      <c r="I71" s="33" t="s">
        <v>116</v>
      </c>
      <c r="J71" s="37">
        <v>0.142</v>
      </c>
      <c r="K71" s="77">
        <v>0</v>
      </c>
      <c r="L71" s="78"/>
      <c r="M71" s="37">
        <v>0.142</v>
      </c>
      <c r="N71" s="37">
        <v>0</v>
      </c>
      <c r="O71" s="34">
        <f t="shared" si="15"/>
        <v>1</v>
      </c>
      <c r="P71" s="37">
        <f t="shared" si="16"/>
        <v>0.858</v>
      </c>
      <c r="Q71" s="56"/>
      <c r="R71" s="70">
        <v>0.009</v>
      </c>
      <c r="S71" s="71">
        <f t="shared" si="17"/>
        <v>0.151</v>
      </c>
      <c r="T71" s="71">
        <f t="shared" si="18"/>
        <v>0</v>
      </c>
      <c r="U71" s="72">
        <f t="shared" si="19"/>
        <v>0</v>
      </c>
      <c r="V71" s="71">
        <f t="shared" si="20"/>
        <v>0.151</v>
      </c>
      <c r="W71" s="71">
        <v>0</v>
      </c>
      <c r="X71" s="73">
        <f t="shared" si="21"/>
        <v>1</v>
      </c>
      <c r="Y71" s="71">
        <f t="shared" si="22"/>
        <v>0.849</v>
      </c>
      <c r="Z71" s="57"/>
    </row>
    <row r="72" spans="1:26" s="6" customFormat="1" ht="12.75">
      <c r="A72" s="33">
        <v>10</v>
      </c>
      <c r="B72" s="39" t="s">
        <v>54</v>
      </c>
      <c r="C72" s="33" t="s">
        <v>106</v>
      </c>
      <c r="D72" s="33" t="s">
        <v>114</v>
      </c>
      <c r="E72" s="34">
        <v>4</v>
      </c>
      <c r="F72" s="34" t="s">
        <v>115</v>
      </c>
      <c r="G72" s="34">
        <v>4</v>
      </c>
      <c r="H72" s="33" t="s">
        <v>116</v>
      </c>
      <c r="I72" s="33" t="s">
        <v>116</v>
      </c>
      <c r="J72" s="37">
        <v>1.831</v>
      </c>
      <c r="K72" s="77">
        <v>0</v>
      </c>
      <c r="L72" s="78"/>
      <c r="M72" s="37">
        <v>1.831</v>
      </c>
      <c r="N72" s="37">
        <v>0</v>
      </c>
      <c r="O72" s="34">
        <f t="shared" si="15"/>
        <v>4</v>
      </c>
      <c r="P72" s="37">
        <f t="shared" si="16"/>
        <v>2.169</v>
      </c>
      <c r="Q72" s="56"/>
      <c r="R72" s="70">
        <v>0.085</v>
      </c>
      <c r="S72" s="71">
        <f t="shared" si="17"/>
        <v>1.916</v>
      </c>
      <c r="T72" s="71">
        <f t="shared" si="18"/>
        <v>0</v>
      </c>
      <c r="U72" s="72">
        <f t="shared" si="19"/>
        <v>0</v>
      </c>
      <c r="V72" s="71">
        <f t="shared" si="20"/>
        <v>1.916</v>
      </c>
      <c r="W72" s="71">
        <v>0</v>
      </c>
      <c r="X72" s="73">
        <f t="shared" si="21"/>
        <v>4</v>
      </c>
      <c r="Y72" s="71">
        <f t="shared" si="22"/>
        <v>2.084</v>
      </c>
      <c r="Z72" s="57"/>
    </row>
    <row r="73" spans="1:26" s="6" customFormat="1" ht="12.75">
      <c r="A73" s="33">
        <v>11</v>
      </c>
      <c r="B73" s="39" t="s">
        <v>83</v>
      </c>
      <c r="C73" s="33" t="s">
        <v>97</v>
      </c>
      <c r="D73" s="33" t="s">
        <v>114</v>
      </c>
      <c r="E73" s="34">
        <v>2.5</v>
      </c>
      <c r="F73" s="34" t="s">
        <v>115</v>
      </c>
      <c r="G73" s="34">
        <v>1</v>
      </c>
      <c r="H73" s="33" t="s">
        <v>116</v>
      </c>
      <c r="I73" s="33" t="s">
        <v>116</v>
      </c>
      <c r="J73" s="37">
        <v>0.036</v>
      </c>
      <c r="K73" s="77">
        <v>0</v>
      </c>
      <c r="L73" s="78"/>
      <c r="M73" s="37">
        <v>0.036</v>
      </c>
      <c r="N73" s="37">
        <v>0</v>
      </c>
      <c r="O73" s="34">
        <f t="shared" si="15"/>
        <v>1</v>
      </c>
      <c r="P73" s="37">
        <f t="shared" si="16"/>
        <v>0.964</v>
      </c>
      <c r="Q73" s="56"/>
      <c r="R73" s="70">
        <v>0.002</v>
      </c>
      <c r="S73" s="71">
        <f t="shared" si="17"/>
        <v>0.038</v>
      </c>
      <c r="T73" s="71">
        <f t="shared" si="18"/>
        <v>0</v>
      </c>
      <c r="U73" s="72">
        <f t="shared" si="19"/>
        <v>0</v>
      </c>
      <c r="V73" s="71">
        <f t="shared" si="20"/>
        <v>0.038</v>
      </c>
      <c r="W73" s="71">
        <v>0</v>
      </c>
      <c r="X73" s="73">
        <f t="shared" si="21"/>
        <v>1</v>
      </c>
      <c r="Y73" s="71">
        <f t="shared" si="22"/>
        <v>0.962</v>
      </c>
      <c r="Z73" s="57"/>
    </row>
    <row r="74" spans="1:26" s="6" customFormat="1" ht="12.75">
      <c r="A74" s="33">
        <v>12</v>
      </c>
      <c r="B74" s="39" t="s">
        <v>56</v>
      </c>
      <c r="C74" s="33" t="s">
        <v>98</v>
      </c>
      <c r="D74" s="33" t="s">
        <v>114</v>
      </c>
      <c r="E74" s="34">
        <v>1.6</v>
      </c>
      <c r="F74" s="34" t="s">
        <v>115</v>
      </c>
      <c r="G74" s="34">
        <v>1.6</v>
      </c>
      <c r="H74" s="33" t="s">
        <v>116</v>
      </c>
      <c r="I74" s="33" t="s">
        <v>116</v>
      </c>
      <c r="J74" s="37">
        <v>0.32</v>
      </c>
      <c r="K74" s="77">
        <v>0</v>
      </c>
      <c r="L74" s="78"/>
      <c r="M74" s="37">
        <v>0.32</v>
      </c>
      <c r="N74" s="37">
        <v>0</v>
      </c>
      <c r="O74" s="34">
        <f t="shared" si="15"/>
        <v>1.6</v>
      </c>
      <c r="P74" s="37">
        <f t="shared" si="16"/>
        <v>1.28</v>
      </c>
      <c r="Q74" s="56"/>
      <c r="R74" s="70">
        <v>0.31</v>
      </c>
      <c r="S74" s="71">
        <f t="shared" si="17"/>
        <v>0.63</v>
      </c>
      <c r="T74" s="71">
        <f t="shared" si="18"/>
        <v>0</v>
      </c>
      <c r="U74" s="72">
        <f t="shared" si="19"/>
        <v>0</v>
      </c>
      <c r="V74" s="71">
        <f t="shared" si="20"/>
        <v>0.63</v>
      </c>
      <c r="W74" s="71">
        <v>0</v>
      </c>
      <c r="X74" s="73">
        <f t="shared" si="21"/>
        <v>1.6</v>
      </c>
      <c r="Y74" s="71">
        <f t="shared" si="22"/>
        <v>0.9700000000000001</v>
      </c>
      <c r="Z74" s="57"/>
    </row>
    <row r="75" spans="1:26" s="6" customFormat="1" ht="12.75">
      <c r="A75" s="33">
        <v>13</v>
      </c>
      <c r="B75" s="39" t="s">
        <v>57</v>
      </c>
      <c r="C75" s="33" t="s">
        <v>131</v>
      </c>
      <c r="D75" s="33" t="s">
        <v>114</v>
      </c>
      <c r="E75" s="34">
        <v>1</v>
      </c>
      <c r="F75" s="34" t="s">
        <v>115</v>
      </c>
      <c r="G75" s="34">
        <v>1.6</v>
      </c>
      <c r="H75" s="33" t="s">
        <v>116</v>
      </c>
      <c r="I75" s="33" t="s">
        <v>116</v>
      </c>
      <c r="J75" s="37">
        <v>0.053</v>
      </c>
      <c r="K75" s="77">
        <v>0</v>
      </c>
      <c r="L75" s="78"/>
      <c r="M75" s="37">
        <v>0.053</v>
      </c>
      <c r="N75" s="37">
        <v>0</v>
      </c>
      <c r="O75" s="34">
        <f t="shared" si="15"/>
        <v>1</v>
      </c>
      <c r="P75" s="37">
        <f t="shared" si="16"/>
        <v>0.947</v>
      </c>
      <c r="Q75" s="56"/>
      <c r="R75" s="70">
        <v>0.007</v>
      </c>
      <c r="S75" s="71">
        <f t="shared" si="17"/>
        <v>0.06</v>
      </c>
      <c r="T75" s="71">
        <f t="shared" si="18"/>
        <v>0</v>
      </c>
      <c r="U75" s="72">
        <f t="shared" si="19"/>
        <v>0</v>
      </c>
      <c r="V75" s="71">
        <f t="shared" si="20"/>
        <v>0.06</v>
      </c>
      <c r="W75" s="71">
        <v>0</v>
      </c>
      <c r="X75" s="73">
        <f t="shared" si="21"/>
        <v>1</v>
      </c>
      <c r="Y75" s="71">
        <f t="shared" si="22"/>
        <v>0.94</v>
      </c>
      <c r="Z75" s="57"/>
    </row>
    <row r="76" spans="1:26" s="6" customFormat="1" ht="12.75">
      <c r="A76" s="33">
        <v>14</v>
      </c>
      <c r="B76" s="39" t="s">
        <v>58</v>
      </c>
      <c r="C76" s="33" t="s">
        <v>107</v>
      </c>
      <c r="D76" s="33" t="s">
        <v>114</v>
      </c>
      <c r="E76" s="34">
        <v>4</v>
      </c>
      <c r="F76" s="34" t="s">
        <v>115</v>
      </c>
      <c r="G76" s="34">
        <v>2.5</v>
      </c>
      <c r="H76" s="33" t="s">
        <v>116</v>
      </c>
      <c r="I76" s="33" t="s">
        <v>116</v>
      </c>
      <c r="J76" s="37">
        <v>0.391</v>
      </c>
      <c r="K76" s="77">
        <v>0</v>
      </c>
      <c r="L76" s="78"/>
      <c r="M76" s="37">
        <v>0.391</v>
      </c>
      <c r="N76" s="37">
        <v>0</v>
      </c>
      <c r="O76" s="34">
        <f t="shared" si="15"/>
        <v>2.5</v>
      </c>
      <c r="P76" s="37">
        <f t="shared" si="16"/>
        <v>2.109</v>
      </c>
      <c r="Q76" s="56"/>
      <c r="R76" s="70">
        <v>0.04</v>
      </c>
      <c r="S76" s="71">
        <f t="shared" si="17"/>
        <v>0.431</v>
      </c>
      <c r="T76" s="71">
        <f t="shared" si="18"/>
        <v>0</v>
      </c>
      <c r="U76" s="72">
        <f t="shared" si="19"/>
        <v>0</v>
      </c>
      <c r="V76" s="71">
        <f t="shared" si="20"/>
        <v>0.431</v>
      </c>
      <c r="W76" s="71">
        <v>0</v>
      </c>
      <c r="X76" s="73">
        <f t="shared" si="21"/>
        <v>2.5</v>
      </c>
      <c r="Y76" s="71">
        <f t="shared" si="22"/>
        <v>2.069</v>
      </c>
      <c r="Z76" s="57"/>
    </row>
    <row r="77" spans="1:26" s="6" customFormat="1" ht="12.75">
      <c r="A77" s="33">
        <v>15</v>
      </c>
      <c r="B77" s="39" t="s">
        <v>59</v>
      </c>
      <c r="C77" s="33" t="s">
        <v>129</v>
      </c>
      <c r="D77" s="33" t="s">
        <v>114</v>
      </c>
      <c r="E77" s="34">
        <v>1</v>
      </c>
      <c r="F77" s="34" t="s">
        <v>115</v>
      </c>
      <c r="G77" s="34">
        <v>2.5</v>
      </c>
      <c r="H77" s="33" t="s">
        <v>116</v>
      </c>
      <c r="I77" s="33" t="s">
        <v>116</v>
      </c>
      <c r="J77" s="37">
        <v>0.053</v>
      </c>
      <c r="K77" s="77">
        <v>0</v>
      </c>
      <c r="L77" s="78"/>
      <c r="M77" s="37">
        <v>0.053</v>
      </c>
      <c r="N77" s="37">
        <v>0</v>
      </c>
      <c r="O77" s="34">
        <f t="shared" si="15"/>
        <v>1</v>
      </c>
      <c r="P77" s="37">
        <f t="shared" si="16"/>
        <v>0.947</v>
      </c>
      <c r="Q77" s="56"/>
      <c r="R77" s="70">
        <v>0.224</v>
      </c>
      <c r="S77" s="71">
        <f t="shared" si="17"/>
        <v>0.277</v>
      </c>
      <c r="T77" s="71">
        <f t="shared" si="18"/>
        <v>0</v>
      </c>
      <c r="U77" s="72">
        <f t="shared" si="19"/>
        <v>0</v>
      </c>
      <c r="V77" s="71">
        <f t="shared" si="20"/>
        <v>0.277</v>
      </c>
      <c r="W77" s="71">
        <v>0</v>
      </c>
      <c r="X77" s="73">
        <f t="shared" si="21"/>
        <v>1</v>
      </c>
      <c r="Y77" s="71">
        <f t="shared" si="22"/>
        <v>0.723</v>
      </c>
      <c r="Z77" s="57"/>
    </row>
    <row r="78" spans="1:26" s="6" customFormat="1" ht="12.75">
      <c r="A78" s="33">
        <v>16</v>
      </c>
      <c r="B78" s="39" t="s">
        <v>60</v>
      </c>
      <c r="C78" s="33" t="s">
        <v>127</v>
      </c>
      <c r="D78" s="33" t="s">
        <v>114</v>
      </c>
      <c r="E78" s="34">
        <v>1.6</v>
      </c>
      <c r="F78" s="34" t="s">
        <v>115</v>
      </c>
      <c r="G78" s="34">
        <v>2.5</v>
      </c>
      <c r="H78" s="33" t="s">
        <v>116</v>
      </c>
      <c r="I78" s="33" t="s">
        <v>116</v>
      </c>
      <c r="J78" s="37">
        <v>0.356</v>
      </c>
      <c r="K78" s="77">
        <v>0</v>
      </c>
      <c r="L78" s="78"/>
      <c r="M78" s="37">
        <v>0.356</v>
      </c>
      <c r="N78" s="37">
        <v>0</v>
      </c>
      <c r="O78" s="34">
        <f t="shared" si="15"/>
        <v>1.6</v>
      </c>
      <c r="P78" s="37">
        <f t="shared" si="16"/>
        <v>1.2440000000000002</v>
      </c>
      <c r="Q78" s="56"/>
      <c r="R78" s="70">
        <v>0.186</v>
      </c>
      <c r="S78" s="71">
        <f t="shared" si="17"/>
        <v>0.542</v>
      </c>
      <c r="T78" s="71">
        <f t="shared" si="18"/>
        <v>0</v>
      </c>
      <c r="U78" s="72">
        <f t="shared" si="19"/>
        <v>0</v>
      </c>
      <c r="V78" s="71">
        <f t="shared" si="20"/>
        <v>0.542</v>
      </c>
      <c r="W78" s="71">
        <v>0</v>
      </c>
      <c r="X78" s="73">
        <f t="shared" si="21"/>
        <v>1.6</v>
      </c>
      <c r="Y78" s="71">
        <f t="shared" si="22"/>
        <v>1.058</v>
      </c>
      <c r="Z78" s="57"/>
    </row>
    <row r="79" spans="1:26" s="6" customFormat="1" ht="12.75">
      <c r="A79" s="85" t="s">
        <v>110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7"/>
    </row>
    <row r="80" spans="1:26" s="6" customFormat="1" ht="12.75">
      <c r="A80" s="33">
        <v>1</v>
      </c>
      <c r="B80" s="39" t="s">
        <v>43</v>
      </c>
      <c r="C80" s="33">
        <v>6.3</v>
      </c>
      <c r="D80" s="33" t="s">
        <v>114</v>
      </c>
      <c r="E80" s="34">
        <v>6.3</v>
      </c>
      <c r="F80" s="33" t="s">
        <v>116</v>
      </c>
      <c r="G80" s="33" t="s">
        <v>116</v>
      </c>
      <c r="H80" s="33" t="s">
        <v>116</v>
      </c>
      <c r="I80" s="33" t="s">
        <v>116</v>
      </c>
      <c r="J80" s="37">
        <v>1.311</v>
      </c>
      <c r="K80" s="77">
        <v>0</v>
      </c>
      <c r="L80" s="78"/>
      <c r="M80" s="37">
        <v>1.311</v>
      </c>
      <c r="N80" s="37">
        <v>0</v>
      </c>
      <c r="O80" s="34">
        <f>SUM(MIN(D80:I80))</f>
        <v>6.3</v>
      </c>
      <c r="P80" s="37">
        <f>O80-M80</f>
        <v>4.989</v>
      </c>
      <c r="Q80" s="56"/>
      <c r="R80" s="70">
        <v>0.048</v>
      </c>
      <c r="S80" s="70">
        <v>0.012</v>
      </c>
      <c r="T80" s="71">
        <f aca="true" t="shared" si="23" ref="T80:U82">K80</f>
        <v>0</v>
      </c>
      <c r="U80" s="72">
        <f t="shared" si="23"/>
        <v>0</v>
      </c>
      <c r="V80" s="70">
        <f>S80-T80</f>
        <v>0.012</v>
      </c>
      <c r="W80" s="68"/>
      <c r="X80" s="73">
        <v>6.3</v>
      </c>
      <c r="Y80" s="70"/>
      <c r="Z80" s="57"/>
    </row>
    <row r="81" spans="1:26" s="6" customFormat="1" ht="12.75">
      <c r="A81" s="33">
        <v>2</v>
      </c>
      <c r="B81" s="39" t="s">
        <v>44</v>
      </c>
      <c r="C81" s="33">
        <v>10</v>
      </c>
      <c r="D81" s="33" t="s">
        <v>114</v>
      </c>
      <c r="E81" s="34">
        <v>10</v>
      </c>
      <c r="F81" s="33" t="s">
        <v>116</v>
      </c>
      <c r="G81" s="33" t="s">
        <v>116</v>
      </c>
      <c r="H81" s="33" t="s">
        <v>116</v>
      </c>
      <c r="I81" s="33" t="s">
        <v>116</v>
      </c>
      <c r="J81" s="37">
        <v>1</v>
      </c>
      <c r="K81" s="77">
        <v>0</v>
      </c>
      <c r="L81" s="78"/>
      <c r="M81" s="37">
        <v>1</v>
      </c>
      <c r="N81" s="37">
        <v>0</v>
      </c>
      <c r="O81" s="34">
        <f>SUM(MIN(D81:I81))</f>
        <v>10</v>
      </c>
      <c r="P81" s="37">
        <f>O81-M81</f>
        <v>9</v>
      </c>
      <c r="Q81" s="56"/>
      <c r="R81" s="70">
        <v>0.086</v>
      </c>
      <c r="S81" s="70">
        <v>0.091</v>
      </c>
      <c r="T81" s="71">
        <f t="shared" si="23"/>
        <v>0</v>
      </c>
      <c r="U81" s="72">
        <f t="shared" si="23"/>
        <v>0</v>
      </c>
      <c r="V81" s="70">
        <f>S81-T81</f>
        <v>0.091</v>
      </c>
      <c r="W81" s="74"/>
      <c r="X81" s="73">
        <v>10</v>
      </c>
      <c r="Y81" s="74"/>
      <c r="Z81" s="57"/>
    </row>
    <row r="82" spans="1:26" s="6" customFormat="1" ht="12.75">
      <c r="A82" s="33">
        <v>3</v>
      </c>
      <c r="B82" s="39" t="s">
        <v>55</v>
      </c>
      <c r="C82" s="33">
        <v>1.6</v>
      </c>
      <c r="D82" s="33" t="s">
        <v>114</v>
      </c>
      <c r="E82" s="34">
        <v>1.6</v>
      </c>
      <c r="F82" s="33" t="s">
        <v>116</v>
      </c>
      <c r="G82" s="33" t="s">
        <v>116</v>
      </c>
      <c r="H82" s="33" t="s">
        <v>116</v>
      </c>
      <c r="I82" s="33" t="s">
        <v>116</v>
      </c>
      <c r="J82" s="37">
        <v>0.018</v>
      </c>
      <c r="K82" s="77">
        <v>0</v>
      </c>
      <c r="L82" s="78"/>
      <c r="M82" s="37">
        <v>0.018</v>
      </c>
      <c r="N82" s="37">
        <v>0</v>
      </c>
      <c r="O82" s="34">
        <f>SUM(MIN(D82:I82))</f>
        <v>1.6</v>
      </c>
      <c r="P82" s="37">
        <f>O82-M82</f>
        <v>1.582</v>
      </c>
      <c r="Q82" s="56"/>
      <c r="R82" s="70">
        <v>0.023</v>
      </c>
      <c r="S82" s="71">
        <f>J82+R82</f>
        <v>0.040999999999999995</v>
      </c>
      <c r="T82" s="71">
        <f t="shared" si="23"/>
        <v>0</v>
      </c>
      <c r="U82" s="72">
        <f t="shared" si="23"/>
        <v>0</v>
      </c>
      <c r="V82" s="71">
        <f>S82-T82</f>
        <v>0.040999999999999995</v>
      </c>
      <c r="W82" s="71">
        <v>0</v>
      </c>
      <c r="X82" s="73">
        <f>O82</f>
        <v>1.6</v>
      </c>
      <c r="Y82" s="71">
        <f>X82-V82</f>
        <v>1.5590000000000002</v>
      </c>
      <c r="Z82" s="57"/>
    </row>
    <row r="83" spans="1:26" s="7" customFormat="1" ht="12.75">
      <c r="A83" s="48"/>
      <c r="B83" s="43" t="s">
        <v>21</v>
      </c>
      <c r="C83" s="48">
        <v>76.9</v>
      </c>
      <c r="D83" s="44"/>
      <c r="E83" s="75">
        <f>SUM(E63:I78)+SUM(E80:E82)</f>
        <v>76.90000000000002</v>
      </c>
      <c r="F83" s="75"/>
      <c r="G83" s="75"/>
      <c r="H83" s="75"/>
      <c r="I83" s="75"/>
      <c r="J83" s="49">
        <f>SUM(J63:J78)+J82</f>
        <v>4.302</v>
      </c>
      <c r="K83" s="76">
        <v>0</v>
      </c>
      <c r="L83" s="76"/>
      <c r="M83" s="45">
        <f>SUM(M63:M78)+M82</f>
        <v>4.302</v>
      </c>
      <c r="N83" s="45">
        <v>0</v>
      </c>
      <c r="O83" s="52">
        <f>SUM(O63:O78)+O82</f>
        <v>25.700000000000003</v>
      </c>
      <c r="P83" s="45">
        <f t="shared" si="16"/>
        <v>21.398000000000003</v>
      </c>
      <c r="Q83" s="48"/>
      <c r="R83" s="49"/>
      <c r="S83" s="43"/>
      <c r="T83" s="43"/>
      <c r="U83" s="43"/>
      <c r="V83" s="43"/>
      <c r="W83" s="43"/>
      <c r="X83" s="43"/>
      <c r="Y83" s="43"/>
      <c r="Z83" s="43"/>
    </row>
    <row r="84" spans="1:26" s="7" customFormat="1" ht="12.75">
      <c r="A84" s="48"/>
      <c r="B84" s="46" t="s">
        <v>111</v>
      </c>
      <c r="C84" s="44"/>
      <c r="D84" s="44"/>
      <c r="E84" s="75"/>
      <c r="F84" s="75"/>
      <c r="G84" s="75"/>
      <c r="H84" s="75"/>
      <c r="I84" s="75"/>
      <c r="J84" s="49"/>
      <c r="K84" s="76"/>
      <c r="L84" s="76"/>
      <c r="M84" s="51"/>
      <c r="N84" s="45"/>
      <c r="O84" s="45"/>
      <c r="P84" s="45"/>
      <c r="Q84" s="48"/>
      <c r="R84" s="49"/>
      <c r="S84" s="43"/>
      <c r="T84" s="43"/>
      <c r="U84" s="43"/>
      <c r="V84" s="43"/>
      <c r="W84" s="43"/>
      <c r="X84" s="43"/>
      <c r="Y84" s="43"/>
      <c r="Z84" s="43"/>
    </row>
    <row r="85" spans="1:26" s="7" customFormat="1" ht="12.75">
      <c r="A85" s="48"/>
      <c r="B85" s="46" t="s">
        <v>112</v>
      </c>
      <c r="C85" s="44"/>
      <c r="D85" s="44"/>
      <c r="E85" s="75"/>
      <c r="F85" s="75"/>
      <c r="G85" s="75"/>
      <c r="H85" s="75"/>
      <c r="I85" s="75"/>
      <c r="J85" s="49"/>
      <c r="K85" s="76"/>
      <c r="L85" s="76"/>
      <c r="M85" s="51"/>
      <c r="N85" s="45"/>
      <c r="O85" s="45"/>
      <c r="P85" s="45">
        <f>P83</f>
        <v>21.398000000000003</v>
      </c>
      <c r="Q85" s="48"/>
      <c r="R85" s="49"/>
      <c r="S85" s="43"/>
      <c r="T85" s="43"/>
      <c r="U85" s="43"/>
      <c r="V85" s="43"/>
      <c r="W85" s="43"/>
      <c r="X85" s="43"/>
      <c r="Y85" s="43"/>
      <c r="Z85" s="43"/>
    </row>
    <row r="86" spans="1:26" s="7" customFormat="1" ht="12.75">
      <c r="A86" s="79" t="s">
        <v>61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1"/>
    </row>
    <row r="87" spans="1:26" s="6" customFormat="1" ht="12.75">
      <c r="A87" s="82" t="s">
        <v>101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4"/>
    </row>
    <row r="88" spans="1:26" s="6" customFormat="1" ht="12.75">
      <c r="A88" s="33">
        <v>1</v>
      </c>
      <c r="B88" s="39" t="s">
        <v>62</v>
      </c>
      <c r="C88" s="33" t="s">
        <v>95</v>
      </c>
      <c r="D88" s="33" t="s">
        <v>114</v>
      </c>
      <c r="E88" s="34">
        <v>10</v>
      </c>
      <c r="F88" s="34" t="s">
        <v>115</v>
      </c>
      <c r="G88" s="34">
        <v>10</v>
      </c>
      <c r="H88" s="33" t="s">
        <v>116</v>
      </c>
      <c r="I88" s="33" t="s">
        <v>116</v>
      </c>
      <c r="J88" s="37">
        <v>4.667</v>
      </c>
      <c r="K88" s="77">
        <v>0</v>
      </c>
      <c r="L88" s="78"/>
      <c r="M88" s="37">
        <v>4.667</v>
      </c>
      <c r="N88" s="37">
        <v>0</v>
      </c>
      <c r="O88" s="34">
        <v>10</v>
      </c>
      <c r="P88" s="37">
        <f aca="true" t="shared" si="24" ref="P88:P107">O88-M88</f>
        <v>5.333</v>
      </c>
      <c r="Q88" s="56"/>
      <c r="R88" s="70">
        <v>0.258</v>
      </c>
      <c r="S88" s="71">
        <f aca="true" t="shared" si="25" ref="S88:S107">J88+R88</f>
        <v>4.925</v>
      </c>
      <c r="T88" s="71">
        <f aca="true" t="shared" si="26" ref="T88:T107">K88</f>
        <v>0</v>
      </c>
      <c r="U88" s="72">
        <f aca="true" t="shared" si="27" ref="U88:U107">L88</f>
        <v>0</v>
      </c>
      <c r="V88" s="71">
        <f aca="true" t="shared" si="28" ref="V88:V107">S88-T88</f>
        <v>4.925</v>
      </c>
      <c r="W88" s="71">
        <v>0</v>
      </c>
      <c r="X88" s="73">
        <f aca="true" t="shared" si="29" ref="X88:X107">O88</f>
        <v>10</v>
      </c>
      <c r="Y88" s="71">
        <f aca="true" t="shared" si="30" ref="Y88:Y107">X88-V88</f>
        <v>5.075</v>
      </c>
      <c r="Z88" s="57"/>
    </row>
    <row r="89" spans="1:26" s="6" customFormat="1" ht="12.75">
      <c r="A89" s="33">
        <v>2</v>
      </c>
      <c r="B89" s="39" t="s">
        <v>63</v>
      </c>
      <c r="C89" s="33" t="s">
        <v>95</v>
      </c>
      <c r="D89" s="33" t="s">
        <v>114</v>
      </c>
      <c r="E89" s="34">
        <v>10</v>
      </c>
      <c r="F89" s="34" t="s">
        <v>115</v>
      </c>
      <c r="G89" s="34">
        <v>10</v>
      </c>
      <c r="H89" s="33" t="s">
        <v>116</v>
      </c>
      <c r="I89" s="33" t="s">
        <v>116</v>
      </c>
      <c r="J89" s="37">
        <v>0.783</v>
      </c>
      <c r="K89" s="77">
        <v>0</v>
      </c>
      <c r="L89" s="78"/>
      <c r="M89" s="37">
        <v>0.783</v>
      </c>
      <c r="N89" s="37">
        <v>0</v>
      </c>
      <c r="O89" s="34">
        <v>10</v>
      </c>
      <c r="P89" s="37">
        <f t="shared" si="24"/>
        <v>9.217</v>
      </c>
      <c r="Q89" s="56"/>
      <c r="R89" s="70">
        <v>0.059</v>
      </c>
      <c r="S89" s="71">
        <f t="shared" si="25"/>
        <v>0.8420000000000001</v>
      </c>
      <c r="T89" s="71">
        <f t="shared" si="26"/>
        <v>0</v>
      </c>
      <c r="U89" s="72">
        <f t="shared" si="27"/>
        <v>0</v>
      </c>
      <c r="V89" s="71">
        <f t="shared" si="28"/>
        <v>0.8420000000000001</v>
      </c>
      <c r="W89" s="71">
        <v>0</v>
      </c>
      <c r="X89" s="73">
        <f t="shared" si="29"/>
        <v>10</v>
      </c>
      <c r="Y89" s="71">
        <f t="shared" si="30"/>
        <v>9.158</v>
      </c>
      <c r="Z89" s="57"/>
    </row>
    <row r="90" spans="1:26" s="6" customFormat="1" ht="12.75">
      <c r="A90" s="33">
        <v>3</v>
      </c>
      <c r="B90" s="39" t="s">
        <v>64</v>
      </c>
      <c r="C90" s="33" t="s">
        <v>96</v>
      </c>
      <c r="D90" s="33" t="s">
        <v>114</v>
      </c>
      <c r="E90" s="34">
        <v>2.5</v>
      </c>
      <c r="F90" s="34" t="s">
        <v>115</v>
      </c>
      <c r="G90" s="34">
        <v>1.6</v>
      </c>
      <c r="H90" s="33" t="s">
        <v>116</v>
      </c>
      <c r="I90" s="33" t="s">
        <v>116</v>
      </c>
      <c r="J90" s="37">
        <v>0.071</v>
      </c>
      <c r="K90" s="77">
        <v>0</v>
      </c>
      <c r="L90" s="78"/>
      <c r="M90" s="37">
        <v>0.071</v>
      </c>
      <c r="N90" s="37">
        <v>0</v>
      </c>
      <c r="O90" s="34">
        <v>1.5999999999999999</v>
      </c>
      <c r="P90" s="37">
        <f t="shared" si="24"/>
        <v>1.529</v>
      </c>
      <c r="Q90" s="56"/>
      <c r="R90" s="70">
        <v>0</v>
      </c>
      <c r="S90" s="71">
        <f t="shared" si="25"/>
        <v>0.071</v>
      </c>
      <c r="T90" s="71">
        <f t="shared" si="26"/>
        <v>0</v>
      </c>
      <c r="U90" s="72">
        <f t="shared" si="27"/>
        <v>0</v>
      </c>
      <c r="V90" s="71">
        <f t="shared" si="28"/>
        <v>0.071</v>
      </c>
      <c r="W90" s="71">
        <v>0</v>
      </c>
      <c r="X90" s="73">
        <f t="shared" si="29"/>
        <v>1.5999999999999999</v>
      </c>
      <c r="Y90" s="71">
        <f t="shared" si="30"/>
        <v>1.529</v>
      </c>
      <c r="Z90" s="57"/>
    </row>
    <row r="91" spans="1:26" s="6" customFormat="1" ht="12.75">
      <c r="A91" s="33">
        <v>4</v>
      </c>
      <c r="B91" s="39" t="s">
        <v>65</v>
      </c>
      <c r="C91" s="33" t="s">
        <v>108</v>
      </c>
      <c r="D91" s="33" t="s">
        <v>114</v>
      </c>
      <c r="E91" s="34">
        <v>6.3</v>
      </c>
      <c r="F91" s="34" t="s">
        <v>115</v>
      </c>
      <c r="G91" s="34">
        <v>2.5</v>
      </c>
      <c r="H91" s="33" t="s">
        <v>116</v>
      </c>
      <c r="I91" s="33" t="s">
        <v>116</v>
      </c>
      <c r="J91" s="37">
        <v>0.231</v>
      </c>
      <c r="K91" s="77">
        <v>0</v>
      </c>
      <c r="L91" s="78"/>
      <c r="M91" s="37">
        <v>0.231</v>
      </c>
      <c r="N91" s="37">
        <v>0</v>
      </c>
      <c r="O91" s="34">
        <v>2.5</v>
      </c>
      <c r="P91" s="37">
        <f t="shared" si="24"/>
        <v>2.269</v>
      </c>
      <c r="Q91" s="56"/>
      <c r="R91" s="70">
        <v>0.003</v>
      </c>
      <c r="S91" s="71">
        <f t="shared" si="25"/>
        <v>0.234</v>
      </c>
      <c r="T91" s="71">
        <f t="shared" si="26"/>
        <v>0</v>
      </c>
      <c r="U91" s="72">
        <f t="shared" si="27"/>
        <v>0</v>
      </c>
      <c r="V91" s="71">
        <f t="shared" si="28"/>
        <v>0.234</v>
      </c>
      <c r="W91" s="71">
        <v>0</v>
      </c>
      <c r="X91" s="73">
        <f t="shared" si="29"/>
        <v>2.5</v>
      </c>
      <c r="Y91" s="71">
        <f t="shared" si="30"/>
        <v>2.266</v>
      </c>
      <c r="Z91" s="57"/>
    </row>
    <row r="92" spans="1:26" s="6" customFormat="1" ht="12.75">
      <c r="A92" s="33">
        <v>5</v>
      </c>
      <c r="B92" s="39" t="s">
        <v>66</v>
      </c>
      <c r="C92" s="33" t="s">
        <v>103</v>
      </c>
      <c r="D92" s="33" t="s">
        <v>114</v>
      </c>
      <c r="E92" s="34">
        <v>2.5</v>
      </c>
      <c r="F92" s="34" t="s">
        <v>115</v>
      </c>
      <c r="G92" s="34">
        <v>2.5</v>
      </c>
      <c r="H92" s="33" t="s">
        <v>116</v>
      </c>
      <c r="I92" s="33" t="s">
        <v>116</v>
      </c>
      <c r="J92" s="37">
        <v>1.067</v>
      </c>
      <c r="K92" s="77">
        <v>0</v>
      </c>
      <c r="L92" s="78"/>
      <c r="M92" s="37">
        <v>1.067</v>
      </c>
      <c r="N92" s="37">
        <v>0</v>
      </c>
      <c r="O92" s="34">
        <v>2.5</v>
      </c>
      <c r="P92" s="37">
        <f t="shared" si="24"/>
        <v>1.433</v>
      </c>
      <c r="Q92" s="56"/>
      <c r="R92" s="70">
        <v>0.64</v>
      </c>
      <c r="S92" s="71">
        <f t="shared" si="25"/>
        <v>1.7069999999999999</v>
      </c>
      <c r="T92" s="71">
        <f t="shared" si="26"/>
        <v>0</v>
      </c>
      <c r="U92" s="72">
        <f t="shared" si="27"/>
        <v>0</v>
      </c>
      <c r="V92" s="71">
        <f t="shared" si="28"/>
        <v>1.7069999999999999</v>
      </c>
      <c r="W92" s="71">
        <v>0</v>
      </c>
      <c r="X92" s="73">
        <f t="shared" si="29"/>
        <v>2.5</v>
      </c>
      <c r="Y92" s="71">
        <f t="shared" si="30"/>
        <v>0.7930000000000001</v>
      </c>
      <c r="Z92" s="57"/>
    </row>
    <row r="93" spans="1:26" s="6" customFormat="1" ht="12.75">
      <c r="A93" s="33">
        <v>6</v>
      </c>
      <c r="B93" s="39" t="s">
        <v>67</v>
      </c>
      <c r="C93" s="33" t="s">
        <v>98</v>
      </c>
      <c r="D93" s="33" t="s">
        <v>114</v>
      </c>
      <c r="E93" s="34">
        <v>1.6</v>
      </c>
      <c r="F93" s="34" t="s">
        <v>115</v>
      </c>
      <c r="G93" s="34">
        <v>1.6</v>
      </c>
      <c r="H93" s="33" t="s">
        <v>116</v>
      </c>
      <c r="I93" s="33" t="s">
        <v>116</v>
      </c>
      <c r="J93" s="37">
        <v>0.089</v>
      </c>
      <c r="K93" s="77">
        <v>0</v>
      </c>
      <c r="L93" s="78"/>
      <c r="M93" s="37">
        <v>0.089</v>
      </c>
      <c r="N93" s="37">
        <v>0</v>
      </c>
      <c r="O93" s="34">
        <v>1.5999999999999999</v>
      </c>
      <c r="P93" s="37">
        <f t="shared" si="24"/>
        <v>1.511</v>
      </c>
      <c r="Q93" s="56"/>
      <c r="R93" s="70">
        <v>0.052</v>
      </c>
      <c r="S93" s="71">
        <f t="shared" si="25"/>
        <v>0.141</v>
      </c>
      <c r="T93" s="71">
        <f t="shared" si="26"/>
        <v>0</v>
      </c>
      <c r="U93" s="72">
        <f t="shared" si="27"/>
        <v>0</v>
      </c>
      <c r="V93" s="71">
        <f t="shared" si="28"/>
        <v>0.141</v>
      </c>
      <c r="W93" s="71">
        <v>0</v>
      </c>
      <c r="X93" s="73">
        <f t="shared" si="29"/>
        <v>1.5999999999999999</v>
      </c>
      <c r="Y93" s="71">
        <f t="shared" si="30"/>
        <v>1.4589999999999999</v>
      </c>
      <c r="Z93" s="57"/>
    </row>
    <row r="94" spans="1:26" s="6" customFormat="1" ht="12.75">
      <c r="A94" s="33">
        <v>7</v>
      </c>
      <c r="B94" s="39" t="s">
        <v>68</v>
      </c>
      <c r="C94" s="33" t="s">
        <v>98</v>
      </c>
      <c r="D94" s="33" t="s">
        <v>114</v>
      </c>
      <c r="E94" s="34">
        <v>1.6</v>
      </c>
      <c r="F94" s="34" t="s">
        <v>115</v>
      </c>
      <c r="G94" s="34">
        <v>1.6</v>
      </c>
      <c r="H94" s="33" t="s">
        <v>116</v>
      </c>
      <c r="I94" s="33" t="s">
        <v>116</v>
      </c>
      <c r="J94" s="37">
        <v>0.071</v>
      </c>
      <c r="K94" s="77">
        <v>0</v>
      </c>
      <c r="L94" s="78"/>
      <c r="M94" s="37">
        <v>0.071</v>
      </c>
      <c r="N94" s="37">
        <v>0</v>
      </c>
      <c r="O94" s="34">
        <v>1.5999999999999999</v>
      </c>
      <c r="P94" s="37">
        <f t="shared" si="24"/>
        <v>1.529</v>
      </c>
      <c r="Q94" s="56"/>
      <c r="R94" s="70">
        <v>0.066</v>
      </c>
      <c r="S94" s="71">
        <f t="shared" si="25"/>
        <v>0.137</v>
      </c>
      <c r="T94" s="71">
        <f t="shared" si="26"/>
        <v>0</v>
      </c>
      <c r="U94" s="72">
        <f t="shared" si="27"/>
        <v>0</v>
      </c>
      <c r="V94" s="71">
        <f t="shared" si="28"/>
        <v>0.137</v>
      </c>
      <c r="W94" s="71">
        <v>0</v>
      </c>
      <c r="X94" s="73">
        <f t="shared" si="29"/>
        <v>1.5999999999999999</v>
      </c>
      <c r="Y94" s="71">
        <f t="shared" si="30"/>
        <v>1.4629999999999999</v>
      </c>
      <c r="Z94" s="57"/>
    </row>
    <row r="95" spans="1:26" s="6" customFormat="1" ht="12.75">
      <c r="A95" s="33">
        <v>8</v>
      </c>
      <c r="B95" s="39" t="s">
        <v>69</v>
      </c>
      <c r="C95" s="33" t="s">
        <v>103</v>
      </c>
      <c r="D95" s="33" t="s">
        <v>114</v>
      </c>
      <c r="E95" s="34">
        <v>2.5</v>
      </c>
      <c r="F95" s="34" t="s">
        <v>115</v>
      </c>
      <c r="G95" s="34">
        <v>2.5</v>
      </c>
      <c r="H95" s="33" t="s">
        <v>116</v>
      </c>
      <c r="I95" s="33" t="s">
        <v>116</v>
      </c>
      <c r="J95" s="37">
        <v>0.124</v>
      </c>
      <c r="K95" s="77">
        <v>0</v>
      </c>
      <c r="L95" s="78"/>
      <c r="M95" s="37">
        <v>0.124</v>
      </c>
      <c r="N95" s="37">
        <v>0</v>
      </c>
      <c r="O95" s="34">
        <v>2.5</v>
      </c>
      <c r="P95" s="37">
        <f t="shared" si="24"/>
        <v>2.376</v>
      </c>
      <c r="Q95" s="56"/>
      <c r="R95" s="70">
        <v>0.006</v>
      </c>
      <c r="S95" s="71">
        <f t="shared" si="25"/>
        <v>0.13</v>
      </c>
      <c r="T95" s="71">
        <f t="shared" si="26"/>
        <v>0</v>
      </c>
      <c r="U95" s="72">
        <f t="shared" si="27"/>
        <v>0</v>
      </c>
      <c r="V95" s="71">
        <f t="shared" si="28"/>
        <v>0.13</v>
      </c>
      <c r="W95" s="71">
        <v>0</v>
      </c>
      <c r="X95" s="73">
        <f t="shared" si="29"/>
        <v>2.5</v>
      </c>
      <c r="Y95" s="71">
        <f t="shared" si="30"/>
        <v>2.37</v>
      </c>
      <c r="Z95" s="57"/>
    </row>
    <row r="96" spans="1:26" s="6" customFormat="1" ht="12.75">
      <c r="A96" s="33">
        <v>9</v>
      </c>
      <c r="B96" s="39" t="s">
        <v>70</v>
      </c>
      <c r="C96" s="33" t="s">
        <v>109</v>
      </c>
      <c r="D96" s="33" t="s">
        <v>114</v>
      </c>
      <c r="E96" s="34">
        <v>2.5</v>
      </c>
      <c r="F96" s="34" t="s">
        <v>115</v>
      </c>
      <c r="G96" s="34">
        <v>1.8</v>
      </c>
      <c r="H96" s="33" t="s">
        <v>116</v>
      </c>
      <c r="I96" s="33" t="s">
        <v>116</v>
      </c>
      <c r="J96" s="37">
        <v>0.107</v>
      </c>
      <c r="K96" s="77">
        <v>0</v>
      </c>
      <c r="L96" s="78"/>
      <c r="M96" s="37">
        <v>0.107</v>
      </c>
      <c r="N96" s="37">
        <v>0</v>
      </c>
      <c r="O96" s="34">
        <v>1.8</v>
      </c>
      <c r="P96" s="37">
        <f t="shared" si="24"/>
        <v>1.693</v>
      </c>
      <c r="Q96" s="56"/>
      <c r="R96" s="70">
        <v>0.071</v>
      </c>
      <c r="S96" s="71">
        <f t="shared" si="25"/>
        <v>0.178</v>
      </c>
      <c r="T96" s="71">
        <f t="shared" si="26"/>
        <v>0</v>
      </c>
      <c r="U96" s="72">
        <f t="shared" si="27"/>
        <v>0</v>
      </c>
      <c r="V96" s="71">
        <f t="shared" si="28"/>
        <v>0.178</v>
      </c>
      <c r="W96" s="71">
        <v>0</v>
      </c>
      <c r="X96" s="73">
        <f t="shared" si="29"/>
        <v>1.8</v>
      </c>
      <c r="Y96" s="71">
        <f t="shared" si="30"/>
        <v>1.622</v>
      </c>
      <c r="Z96" s="57"/>
    </row>
    <row r="97" spans="1:26" s="6" customFormat="1" ht="12.75">
      <c r="A97" s="33">
        <v>10</v>
      </c>
      <c r="B97" s="39" t="s">
        <v>71</v>
      </c>
      <c r="C97" s="33" t="s">
        <v>131</v>
      </c>
      <c r="D97" s="33" t="s">
        <v>114</v>
      </c>
      <c r="E97" s="34">
        <v>1</v>
      </c>
      <c r="F97" s="34" t="s">
        <v>115</v>
      </c>
      <c r="G97" s="34">
        <v>1.6</v>
      </c>
      <c r="H97" s="33" t="s">
        <v>116</v>
      </c>
      <c r="I97" s="33" t="s">
        <v>116</v>
      </c>
      <c r="J97" s="37">
        <v>0.036</v>
      </c>
      <c r="K97" s="77">
        <v>0</v>
      </c>
      <c r="L97" s="78"/>
      <c r="M97" s="37">
        <v>0.036</v>
      </c>
      <c r="N97" s="37">
        <v>0</v>
      </c>
      <c r="O97" s="34">
        <v>1</v>
      </c>
      <c r="P97" s="37">
        <f t="shared" si="24"/>
        <v>0.964</v>
      </c>
      <c r="Q97" s="56"/>
      <c r="R97" s="70">
        <v>0</v>
      </c>
      <c r="S97" s="71">
        <f t="shared" si="25"/>
        <v>0.036</v>
      </c>
      <c r="T97" s="71">
        <f t="shared" si="26"/>
        <v>0</v>
      </c>
      <c r="U97" s="72">
        <f t="shared" si="27"/>
        <v>0</v>
      </c>
      <c r="V97" s="71">
        <f t="shared" si="28"/>
        <v>0.036</v>
      </c>
      <c r="W97" s="71">
        <v>0</v>
      </c>
      <c r="X97" s="73">
        <f t="shared" si="29"/>
        <v>1</v>
      </c>
      <c r="Y97" s="71">
        <f t="shared" si="30"/>
        <v>0.964</v>
      </c>
      <c r="Z97" s="57"/>
    </row>
    <row r="98" spans="1:26" s="6" customFormat="1" ht="12.75">
      <c r="A98" s="33">
        <v>11</v>
      </c>
      <c r="B98" s="39" t="s">
        <v>72</v>
      </c>
      <c r="C98" s="33" t="s">
        <v>98</v>
      </c>
      <c r="D98" s="33" t="s">
        <v>114</v>
      </c>
      <c r="E98" s="34">
        <v>1.6</v>
      </c>
      <c r="F98" s="34" t="s">
        <v>115</v>
      </c>
      <c r="G98" s="34">
        <v>1.6</v>
      </c>
      <c r="H98" s="33" t="s">
        <v>116</v>
      </c>
      <c r="I98" s="33" t="s">
        <v>116</v>
      </c>
      <c r="J98" s="37">
        <v>0.089</v>
      </c>
      <c r="K98" s="77">
        <v>0</v>
      </c>
      <c r="L98" s="78"/>
      <c r="M98" s="37">
        <v>0.089</v>
      </c>
      <c r="N98" s="37">
        <v>0</v>
      </c>
      <c r="O98" s="34">
        <v>1.5999999999999999</v>
      </c>
      <c r="P98" s="37">
        <f t="shared" si="24"/>
        <v>1.511</v>
      </c>
      <c r="Q98" s="56"/>
      <c r="R98" s="70">
        <v>0.076</v>
      </c>
      <c r="S98" s="71">
        <f t="shared" si="25"/>
        <v>0.16499999999999998</v>
      </c>
      <c r="T98" s="71">
        <f t="shared" si="26"/>
        <v>0</v>
      </c>
      <c r="U98" s="72">
        <f t="shared" si="27"/>
        <v>0</v>
      </c>
      <c r="V98" s="71">
        <f t="shared" si="28"/>
        <v>0.16499999999999998</v>
      </c>
      <c r="W98" s="71">
        <v>0</v>
      </c>
      <c r="X98" s="73">
        <f t="shared" si="29"/>
        <v>1.5999999999999999</v>
      </c>
      <c r="Y98" s="71">
        <f t="shared" si="30"/>
        <v>1.4349999999999998</v>
      </c>
      <c r="Z98" s="57"/>
    </row>
    <row r="99" spans="1:26" s="6" customFormat="1" ht="12.75">
      <c r="A99" s="33">
        <v>12</v>
      </c>
      <c r="B99" s="39" t="s">
        <v>73</v>
      </c>
      <c r="C99" s="33" t="s">
        <v>105</v>
      </c>
      <c r="D99" s="33" t="s">
        <v>114</v>
      </c>
      <c r="E99" s="34">
        <v>1</v>
      </c>
      <c r="F99" s="34" t="s">
        <v>115</v>
      </c>
      <c r="G99" s="34">
        <v>1</v>
      </c>
      <c r="H99" s="33" t="s">
        <v>116</v>
      </c>
      <c r="I99" s="33" t="s">
        <v>116</v>
      </c>
      <c r="J99" s="37">
        <v>0.018</v>
      </c>
      <c r="K99" s="77">
        <v>0</v>
      </c>
      <c r="L99" s="78"/>
      <c r="M99" s="37">
        <v>0.018</v>
      </c>
      <c r="N99" s="37">
        <v>0</v>
      </c>
      <c r="O99" s="34">
        <v>1</v>
      </c>
      <c r="P99" s="37">
        <f t="shared" si="24"/>
        <v>0.982</v>
      </c>
      <c r="Q99" s="56"/>
      <c r="R99" s="70">
        <v>0.018</v>
      </c>
      <c r="S99" s="71">
        <f t="shared" si="25"/>
        <v>0.036</v>
      </c>
      <c r="T99" s="71">
        <f t="shared" si="26"/>
        <v>0</v>
      </c>
      <c r="U99" s="72">
        <f t="shared" si="27"/>
        <v>0</v>
      </c>
      <c r="V99" s="71">
        <f t="shared" si="28"/>
        <v>0.036</v>
      </c>
      <c r="W99" s="71">
        <v>0</v>
      </c>
      <c r="X99" s="73">
        <f t="shared" si="29"/>
        <v>1</v>
      </c>
      <c r="Y99" s="71">
        <f t="shared" si="30"/>
        <v>0.964</v>
      </c>
      <c r="Z99" s="57"/>
    </row>
    <row r="100" spans="1:26" s="6" customFormat="1" ht="12.75">
      <c r="A100" s="33">
        <v>13</v>
      </c>
      <c r="B100" s="39" t="s">
        <v>74</v>
      </c>
      <c r="C100" s="33" t="s">
        <v>98</v>
      </c>
      <c r="D100" s="33" t="s">
        <v>114</v>
      </c>
      <c r="E100" s="34">
        <v>1.6</v>
      </c>
      <c r="F100" s="34" t="s">
        <v>115</v>
      </c>
      <c r="G100" s="34">
        <v>1.6</v>
      </c>
      <c r="H100" s="33" t="s">
        <v>116</v>
      </c>
      <c r="I100" s="33" t="s">
        <v>116</v>
      </c>
      <c r="J100" s="37">
        <v>0.071</v>
      </c>
      <c r="K100" s="77">
        <v>0</v>
      </c>
      <c r="L100" s="78"/>
      <c r="M100" s="37">
        <v>0.071</v>
      </c>
      <c r="N100" s="37">
        <v>0</v>
      </c>
      <c r="O100" s="34">
        <v>1.5999999999999999</v>
      </c>
      <c r="P100" s="37">
        <f t="shared" si="24"/>
        <v>1.529</v>
      </c>
      <c r="Q100" s="56"/>
      <c r="R100" s="70">
        <v>0.007</v>
      </c>
      <c r="S100" s="71">
        <f t="shared" si="25"/>
        <v>0.078</v>
      </c>
      <c r="T100" s="71">
        <f t="shared" si="26"/>
        <v>0</v>
      </c>
      <c r="U100" s="72">
        <f t="shared" si="27"/>
        <v>0</v>
      </c>
      <c r="V100" s="71">
        <f t="shared" si="28"/>
        <v>0.078</v>
      </c>
      <c r="W100" s="71">
        <v>0</v>
      </c>
      <c r="X100" s="73">
        <f t="shared" si="29"/>
        <v>1.5999999999999999</v>
      </c>
      <c r="Y100" s="71">
        <f t="shared" si="30"/>
        <v>1.5219999999999998</v>
      </c>
      <c r="Z100" s="57"/>
    </row>
    <row r="101" spans="1:26" s="6" customFormat="1" ht="12.75">
      <c r="A101" s="33">
        <v>14</v>
      </c>
      <c r="B101" s="39" t="s">
        <v>75</v>
      </c>
      <c r="C101" s="33" t="s">
        <v>103</v>
      </c>
      <c r="D101" s="33" t="s">
        <v>114</v>
      </c>
      <c r="E101" s="34">
        <v>2.5</v>
      </c>
      <c r="F101" s="34" t="s">
        <v>115</v>
      </c>
      <c r="G101" s="34">
        <v>2.5</v>
      </c>
      <c r="H101" s="33" t="s">
        <v>116</v>
      </c>
      <c r="I101" s="33" t="s">
        <v>116</v>
      </c>
      <c r="J101" s="37">
        <v>0.089</v>
      </c>
      <c r="K101" s="77">
        <v>0</v>
      </c>
      <c r="L101" s="78"/>
      <c r="M101" s="37">
        <v>0.089</v>
      </c>
      <c r="N101" s="37">
        <v>0</v>
      </c>
      <c r="O101" s="34">
        <v>2.5</v>
      </c>
      <c r="P101" s="37">
        <f t="shared" si="24"/>
        <v>2.411</v>
      </c>
      <c r="Q101" s="56"/>
      <c r="R101" s="70">
        <v>0.034</v>
      </c>
      <c r="S101" s="71">
        <f t="shared" si="25"/>
        <v>0.123</v>
      </c>
      <c r="T101" s="71">
        <f t="shared" si="26"/>
        <v>0</v>
      </c>
      <c r="U101" s="72">
        <f t="shared" si="27"/>
        <v>0</v>
      </c>
      <c r="V101" s="71">
        <f t="shared" si="28"/>
        <v>0.123</v>
      </c>
      <c r="W101" s="71">
        <v>0</v>
      </c>
      <c r="X101" s="73">
        <f t="shared" si="29"/>
        <v>2.5</v>
      </c>
      <c r="Y101" s="71">
        <f t="shared" si="30"/>
        <v>2.377</v>
      </c>
      <c r="Z101" s="57"/>
    </row>
    <row r="102" spans="1:26" s="6" customFormat="1" ht="12.75">
      <c r="A102" s="33">
        <v>15</v>
      </c>
      <c r="B102" s="39" t="s">
        <v>76</v>
      </c>
      <c r="C102" s="33" t="s">
        <v>130</v>
      </c>
      <c r="D102" s="33" t="s">
        <v>114</v>
      </c>
      <c r="E102" s="34">
        <v>1.6</v>
      </c>
      <c r="F102" s="34" t="s">
        <v>115</v>
      </c>
      <c r="G102" s="34">
        <v>1.8</v>
      </c>
      <c r="H102" s="33" t="s">
        <v>116</v>
      </c>
      <c r="I102" s="33" t="s">
        <v>116</v>
      </c>
      <c r="J102" s="37">
        <v>0.089</v>
      </c>
      <c r="K102" s="77">
        <v>0</v>
      </c>
      <c r="L102" s="78"/>
      <c r="M102" s="37">
        <v>0.089</v>
      </c>
      <c r="N102" s="37">
        <v>0</v>
      </c>
      <c r="O102" s="34">
        <v>1.5999999999999999</v>
      </c>
      <c r="P102" s="37">
        <f t="shared" si="24"/>
        <v>1.511</v>
      </c>
      <c r="Q102" s="56"/>
      <c r="R102" s="70">
        <v>0</v>
      </c>
      <c r="S102" s="71">
        <f t="shared" si="25"/>
        <v>0.089</v>
      </c>
      <c r="T102" s="71">
        <f t="shared" si="26"/>
        <v>0</v>
      </c>
      <c r="U102" s="72">
        <f t="shared" si="27"/>
        <v>0</v>
      </c>
      <c r="V102" s="71">
        <f t="shared" si="28"/>
        <v>0.089</v>
      </c>
      <c r="W102" s="71">
        <v>0</v>
      </c>
      <c r="X102" s="73">
        <f t="shared" si="29"/>
        <v>1.5999999999999999</v>
      </c>
      <c r="Y102" s="71">
        <f t="shared" si="30"/>
        <v>1.511</v>
      </c>
      <c r="Z102" s="57"/>
    </row>
    <row r="103" spans="1:26" s="6" customFormat="1" ht="12.75">
      <c r="A103" s="33">
        <v>16</v>
      </c>
      <c r="B103" s="39" t="s">
        <v>19</v>
      </c>
      <c r="C103" s="56" t="s">
        <v>126</v>
      </c>
      <c r="D103" s="33" t="s">
        <v>114</v>
      </c>
      <c r="E103" s="34">
        <v>2.5</v>
      </c>
      <c r="F103" s="34" t="s">
        <v>115</v>
      </c>
      <c r="G103" s="67">
        <v>4</v>
      </c>
      <c r="H103" s="33" t="s">
        <v>116</v>
      </c>
      <c r="I103" s="33" t="s">
        <v>116</v>
      </c>
      <c r="J103" s="37">
        <v>0.213</v>
      </c>
      <c r="K103" s="77">
        <v>0</v>
      </c>
      <c r="L103" s="78"/>
      <c r="M103" s="37">
        <v>0.213</v>
      </c>
      <c r="N103" s="37">
        <v>0</v>
      </c>
      <c r="O103" s="34">
        <v>2.5</v>
      </c>
      <c r="P103" s="37">
        <f t="shared" si="24"/>
        <v>2.287</v>
      </c>
      <c r="Q103" s="56"/>
      <c r="R103" s="70">
        <v>0.584</v>
      </c>
      <c r="S103" s="71">
        <f t="shared" si="25"/>
        <v>0.7969999999999999</v>
      </c>
      <c r="T103" s="71">
        <f t="shared" si="26"/>
        <v>0</v>
      </c>
      <c r="U103" s="72">
        <f t="shared" si="27"/>
        <v>0</v>
      </c>
      <c r="V103" s="71">
        <f t="shared" si="28"/>
        <v>0.7969999999999999</v>
      </c>
      <c r="W103" s="71">
        <v>0</v>
      </c>
      <c r="X103" s="73">
        <f t="shared" si="29"/>
        <v>2.5</v>
      </c>
      <c r="Y103" s="71">
        <f t="shared" si="30"/>
        <v>1.703</v>
      </c>
      <c r="Z103" s="57"/>
    </row>
    <row r="104" spans="1:26" s="6" customFormat="1" ht="12.75">
      <c r="A104" s="33">
        <v>17</v>
      </c>
      <c r="B104" s="39" t="s">
        <v>77</v>
      </c>
      <c r="C104" s="33" t="s">
        <v>98</v>
      </c>
      <c r="D104" s="33" t="s">
        <v>114</v>
      </c>
      <c r="E104" s="34">
        <v>1.6</v>
      </c>
      <c r="F104" s="34" t="s">
        <v>115</v>
      </c>
      <c r="G104" s="34">
        <v>1.6</v>
      </c>
      <c r="H104" s="33" t="s">
        <v>116</v>
      </c>
      <c r="I104" s="33" t="s">
        <v>116</v>
      </c>
      <c r="J104" s="37">
        <v>0.053</v>
      </c>
      <c r="K104" s="77">
        <v>0</v>
      </c>
      <c r="L104" s="78"/>
      <c r="M104" s="37">
        <v>0.053</v>
      </c>
      <c r="N104" s="37">
        <v>0</v>
      </c>
      <c r="O104" s="34">
        <v>1.5999999999999999</v>
      </c>
      <c r="P104" s="37">
        <f t="shared" si="24"/>
        <v>1.547</v>
      </c>
      <c r="Q104" s="56"/>
      <c r="R104" s="70">
        <v>0</v>
      </c>
      <c r="S104" s="71">
        <f t="shared" si="25"/>
        <v>0.053</v>
      </c>
      <c r="T104" s="71">
        <f t="shared" si="26"/>
        <v>0</v>
      </c>
      <c r="U104" s="72">
        <f t="shared" si="27"/>
        <v>0</v>
      </c>
      <c r="V104" s="71">
        <f t="shared" si="28"/>
        <v>0.053</v>
      </c>
      <c r="W104" s="71">
        <v>0</v>
      </c>
      <c r="X104" s="73">
        <f t="shared" si="29"/>
        <v>1.5999999999999999</v>
      </c>
      <c r="Y104" s="71">
        <f t="shared" si="30"/>
        <v>1.547</v>
      </c>
      <c r="Z104" s="57"/>
    </row>
    <row r="105" spans="1:26" s="6" customFormat="1" ht="12.75">
      <c r="A105" s="33">
        <v>18</v>
      </c>
      <c r="B105" s="39" t="s">
        <v>78</v>
      </c>
      <c r="C105" s="33" t="s">
        <v>98</v>
      </c>
      <c r="D105" s="33" t="s">
        <v>114</v>
      </c>
      <c r="E105" s="34">
        <v>1.6</v>
      </c>
      <c r="F105" s="34" t="s">
        <v>115</v>
      </c>
      <c r="G105" s="34">
        <v>1.6</v>
      </c>
      <c r="H105" s="33" t="s">
        <v>116</v>
      </c>
      <c r="I105" s="33" t="s">
        <v>116</v>
      </c>
      <c r="J105" s="37">
        <v>0.018</v>
      </c>
      <c r="K105" s="77">
        <v>0</v>
      </c>
      <c r="L105" s="78"/>
      <c r="M105" s="37">
        <v>0.018</v>
      </c>
      <c r="N105" s="37">
        <v>0</v>
      </c>
      <c r="O105" s="34">
        <v>1.5999999999999999</v>
      </c>
      <c r="P105" s="37">
        <f t="shared" si="24"/>
        <v>1.5819999999999999</v>
      </c>
      <c r="Q105" s="56"/>
      <c r="R105" s="70">
        <v>0.437</v>
      </c>
      <c r="S105" s="71">
        <f t="shared" si="25"/>
        <v>0.455</v>
      </c>
      <c r="T105" s="71">
        <f t="shared" si="26"/>
        <v>0</v>
      </c>
      <c r="U105" s="72">
        <f t="shared" si="27"/>
        <v>0</v>
      </c>
      <c r="V105" s="71">
        <f t="shared" si="28"/>
        <v>0.455</v>
      </c>
      <c r="W105" s="71">
        <v>0</v>
      </c>
      <c r="X105" s="73">
        <f t="shared" si="29"/>
        <v>1.5999999999999999</v>
      </c>
      <c r="Y105" s="71">
        <f t="shared" si="30"/>
        <v>1.1449999999999998</v>
      </c>
      <c r="Z105" s="57"/>
    </row>
    <row r="106" spans="1:26" s="6" customFormat="1" ht="12.75">
      <c r="A106" s="33">
        <v>19</v>
      </c>
      <c r="B106" s="39" t="s">
        <v>79</v>
      </c>
      <c r="C106" s="33" t="s">
        <v>98</v>
      </c>
      <c r="D106" s="33" t="s">
        <v>114</v>
      </c>
      <c r="E106" s="34">
        <v>1.6</v>
      </c>
      <c r="F106" s="34" t="s">
        <v>115</v>
      </c>
      <c r="G106" s="34">
        <v>1.6</v>
      </c>
      <c r="H106" s="33" t="s">
        <v>116</v>
      </c>
      <c r="I106" s="33" t="s">
        <v>116</v>
      </c>
      <c r="J106" s="37">
        <v>0.587</v>
      </c>
      <c r="K106" s="77">
        <v>0</v>
      </c>
      <c r="L106" s="78"/>
      <c r="M106" s="37">
        <v>0.587</v>
      </c>
      <c r="N106" s="37">
        <v>0</v>
      </c>
      <c r="O106" s="34">
        <v>1.5999999999999999</v>
      </c>
      <c r="P106" s="37">
        <f t="shared" si="24"/>
        <v>1.013</v>
      </c>
      <c r="Q106" s="56"/>
      <c r="R106" s="70">
        <v>0.217</v>
      </c>
      <c r="S106" s="71">
        <f t="shared" si="25"/>
        <v>0.8039999999999999</v>
      </c>
      <c r="T106" s="71">
        <f t="shared" si="26"/>
        <v>0</v>
      </c>
      <c r="U106" s="72">
        <f t="shared" si="27"/>
        <v>0</v>
      </c>
      <c r="V106" s="71">
        <f t="shared" si="28"/>
        <v>0.8039999999999999</v>
      </c>
      <c r="W106" s="71">
        <v>0</v>
      </c>
      <c r="X106" s="73">
        <f t="shared" si="29"/>
        <v>1.5999999999999999</v>
      </c>
      <c r="Y106" s="71">
        <f t="shared" si="30"/>
        <v>0.7959999999999999</v>
      </c>
      <c r="Z106" s="57"/>
    </row>
    <row r="107" spans="1:26" s="6" customFormat="1" ht="12.75">
      <c r="A107" s="33">
        <v>20</v>
      </c>
      <c r="B107" s="39" t="s">
        <v>80</v>
      </c>
      <c r="C107" s="33" t="s">
        <v>98</v>
      </c>
      <c r="D107" s="33" t="s">
        <v>114</v>
      </c>
      <c r="E107" s="34">
        <v>1.6</v>
      </c>
      <c r="F107" s="34" t="s">
        <v>115</v>
      </c>
      <c r="G107" s="34">
        <v>1.6</v>
      </c>
      <c r="H107" s="33" t="s">
        <v>116</v>
      </c>
      <c r="I107" s="33" t="s">
        <v>116</v>
      </c>
      <c r="J107" s="37">
        <v>0.071</v>
      </c>
      <c r="K107" s="77">
        <v>0</v>
      </c>
      <c r="L107" s="78"/>
      <c r="M107" s="37">
        <v>0.071</v>
      </c>
      <c r="N107" s="37">
        <v>0</v>
      </c>
      <c r="O107" s="34">
        <v>1.5999999999999999</v>
      </c>
      <c r="P107" s="37">
        <f t="shared" si="24"/>
        <v>1.529</v>
      </c>
      <c r="Q107" s="56"/>
      <c r="R107" s="70">
        <v>0.02</v>
      </c>
      <c r="S107" s="71">
        <f t="shared" si="25"/>
        <v>0.091</v>
      </c>
      <c r="T107" s="71">
        <f t="shared" si="26"/>
        <v>0</v>
      </c>
      <c r="U107" s="72">
        <f t="shared" si="27"/>
        <v>0</v>
      </c>
      <c r="V107" s="71">
        <f t="shared" si="28"/>
        <v>0.091</v>
      </c>
      <c r="W107" s="71">
        <v>0</v>
      </c>
      <c r="X107" s="73">
        <f t="shared" si="29"/>
        <v>1.5999999999999999</v>
      </c>
      <c r="Y107" s="71">
        <f t="shared" si="30"/>
        <v>1.509</v>
      </c>
      <c r="Z107" s="57"/>
    </row>
    <row r="108" spans="1:26" s="7" customFormat="1" ht="12.75">
      <c r="A108" s="48"/>
      <c r="B108" s="43" t="s">
        <v>21</v>
      </c>
      <c r="C108" s="48">
        <v>112.3</v>
      </c>
      <c r="D108" s="44"/>
      <c r="E108" s="108">
        <f>SUM(E88:I107)</f>
        <v>112.29999999999991</v>
      </c>
      <c r="F108" s="108"/>
      <c r="G108" s="75"/>
      <c r="H108" s="75"/>
      <c r="I108" s="75"/>
      <c r="J108" s="49">
        <f>SUM(J88:J107)</f>
        <v>8.544</v>
      </c>
      <c r="K108" s="76">
        <v>0</v>
      </c>
      <c r="L108" s="76"/>
      <c r="M108" s="49">
        <f>SUM(M88:M107)</f>
        <v>8.544</v>
      </c>
      <c r="N108" s="45">
        <v>0</v>
      </c>
      <c r="O108" s="52">
        <f>SUM(O88:O107)</f>
        <v>52.30000000000001</v>
      </c>
      <c r="P108" s="45">
        <f>O108-M108</f>
        <v>43.756000000000014</v>
      </c>
      <c r="Q108" s="48"/>
      <c r="R108" s="49"/>
      <c r="S108" s="43"/>
      <c r="T108" s="43"/>
      <c r="U108" s="43"/>
      <c r="V108" s="43"/>
      <c r="W108" s="43"/>
      <c r="X108" s="43"/>
      <c r="Y108" s="43"/>
      <c r="Z108" s="43"/>
    </row>
    <row r="109" spans="1:26" s="7" customFormat="1" ht="12.75">
      <c r="A109" s="48"/>
      <c r="B109" s="46" t="s">
        <v>111</v>
      </c>
      <c r="C109" s="44"/>
      <c r="D109" s="44"/>
      <c r="E109" s="75"/>
      <c r="F109" s="75"/>
      <c r="G109" s="75"/>
      <c r="H109" s="75"/>
      <c r="I109" s="75"/>
      <c r="J109" s="47"/>
      <c r="K109" s="76"/>
      <c r="L109" s="76"/>
      <c r="M109" s="51"/>
      <c r="N109" s="45"/>
      <c r="O109" s="53"/>
      <c r="P109" s="45"/>
      <c r="Q109" s="48"/>
      <c r="R109" s="49"/>
      <c r="S109" s="43"/>
      <c r="T109" s="43"/>
      <c r="U109" s="43"/>
      <c r="V109" s="43"/>
      <c r="W109" s="43"/>
      <c r="X109" s="43"/>
      <c r="Y109" s="43"/>
      <c r="Z109" s="43"/>
    </row>
    <row r="110" spans="1:26" s="7" customFormat="1" ht="12.75">
      <c r="A110" s="48"/>
      <c r="B110" s="46" t="s">
        <v>112</v>
      </c>
      <c r="C110" s="44"/>
      <c r="D110" s="44"/>
      <c r="E110" s="75"/>
      <c r="F110" s="75"/>
      <c r="G110" s="75"/>
      <c r="H110" s="75"/>
      <c r="I110" s="75"/>
      <c r="J110" s="47"/>
      <c r="K110" s="76"/>
      <c r="L110" s="76"/>
      <c r="M110" s="51"/>
      <c r="N110" s="51"/>
      <c r="O110" s="53"/>
      <c r="P110" s="45">
        <f>P108</f>
        <v>43.756000000000014</v>
      </c>
      <c r="Q110" s="48"/>
      <c r="R110" s="49"/>
      <c r="S110" s="43"/>
      <c r="T110" s="43"/>
      <c r="U110" s="43"/>
      <c r="V110" s="43"/>
      <c r="W110" s="43"/>
      <c r="X110" s="43"/>
      <c r="Y110" s="43"/>
      <c r="Z110" s="43"/>
    </row>
    <row r="111" spans="1:18" s="7" customFormat="1" ht="12.75">
      <c r="A111" s="11"/>
      <c r="B111" s="16"/>
      <c r="C111" s="20"/>
      <c r="D111" s="20"/>
      <c r="E111" s="11"/>
      <c r="F111" s="11"/>
      <c r="G111" s="11"/>
      <c r="H111" s="11"/>
      <c r="I111" s="11"/>
      <c r="J111" s="14"/>
      <c r="K111" s="12"/>
      <c r="L111" s="12"/>
      <c r="M111" s="15"/>
      <c r="N111" s="15"/>
      <c r="O111" s="13"/>
      <c r="P111" s="12"/>
      <c r="Q111" s="17"/>
      <c r="R111" s="64"/>
    </row>
    <row r="112" spans="1:18" s="9" customFormat="1" ht="12.75">
      <c r="A112" s="59"/>
      <c r="B112" s="59"/>
      <c r="C112" s="60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18"/>
      <c r="R112" s="65"/>
    </row>
    <row r="113" spans="1:18" s="9" customFormat="1" ht="12.75">
      <c r="A113" s="59"/>
      <c r="B113" s="59"/>
      <c r="C113" s="60"/>
      <c r="D113" s="60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18"/>
      <c r="R113" s="65"/>
    </row>
    <row r="114" spans="1:18" s="6" customFormat="1" ht="12.75">
      <c r="A114" s="29"/>
      <c r="B114" s="30"/>
      <c r="C114" s="61"/>
      <c r="D114" s="61"/>
      <c r="E114" s="30"/>
      <c r="F114" s="30"/>
      <c r="G114" s="30"/>
      <c r="H114" s="30"/>
      <c r="I114" s="30"/>
      <c r="J114" s="29"/>
      <c r="K114" s="50"/>
      <c r="L114" s="30"/>
      <c r="M114" s="50"/>
      <c r="N114" s="50"/>
      <c r="O114" s="30"/>
      <c r="P114" s="50"/>
      <c r="Q114" s="8"/>
      <c r="R114" s="66"/>
    </row>
    <row r="115" spans="1:18" s="6" customFormat="1" ht="12.75">
      <c r="A115" s="29"/>
      <c r="B115" s="30"/>
      <c r="C115" s="61"/>
      <c r="D115" s="61"/>
      <c r="E115" s="30"/>
      <c r="F115" s="30"/>
      <c r="G115" s="30"/>
      <c r="H115" s="30"/>
      <c r="I115" s="30"/>
      <c r="J115" s="29"/>
      <c r="K115" s="50"/>
      <c r="L115" s="30"/>
      <c r="M115" s="50"/>
      <c r="N115" s="50"/>
      <c r="O115" s="30"/>
      <c r="P115" s="50"/>
      <c r="Q115" s="8"/>
      <c r="R115" s="66"/>
    </row>
    <row r="116" spans="1:18" s="6" customFormat="1" ht="12.75">
      <c r="A116" s="29"/>
      <c r="B116" s="30"/>
      <c r="C116" s="61"/>
      <c r="D116" s="61"/>
      <c r="E116" s="30"/>
      <c r="F116" s="30"/>
      <c r="G116" s="30"/>
      <c r="H116" s="30"/>
      <c r="I116" s="30"/>
      <c r="J116" s="29"/>
      <c r="K116" s="50"/>
      <c r="L116" s="30"/>
      <c r="M116" s="50"/>
      <c r="N116" s="50"/>
      <c r="O116" s="30"/>
      <c r="P116" s="50"/>
      <c r="Q116" s="8"/>
      <c r="R116" s="66"/>
    </row>
    <row r="117" spans="1:18" s="6" customFormat="1" ht="12.75">
      <c r="A117" s="29"/>
      <c r="B117" s="30"/>
      <c r="C117" s="61"/>
      <c r="D117" s="61"/>
      <c r="E117" s="30"/>
      <c r="F117" s="30"/>
      <c r="G117" s="30"/>
      <c r="H117" s="30"/>
      <c r="I117" s="30"/>
      <c r="J117" s="29"/>
      <c r="K117" s="50"/>
      <c r="L117" s="30"/>
      <c r="M117" s="50"/>
      <c r="N117" s="50"/>
      <c r="O117" s="30"/>
      <c r="P117" s="50"/>
      <c r="Q117" s="8"/>
      <c r="R117" s="66"/>
    </row>
    <row r="118" spans="1:18" s="6" customFormat="1" ht="12.75">
      <c r="A118" s="29"/>
      <c r="B118" s="30"/>
      <c r="C118" s="61"/>
      <c r="D118" s="61"/>
      <c r="E118" s="30"/>
      <c r="F118" s="30"/>
      <c r="G118" s="30"/>
      <c r="H118" s="30"/>
      <c r="I118" s="30"/>
      <c r="J118" s="29"/>
      <c r="K118" s="50"/>
      <c r="L118" s="30"/>
      <c r="M118" s="50"/>
      <c r="N118" s="50"/>
      <c r="O118" s="30"/>
      <c r="P118" s="50"/>
      <c r="Q118" s="8"/>
      <c r="R118" s="66"/>
    </row>
    <row r="119" spans="1:18" s="6" customFormat="1" ht="12.75">
      <c r="A119" s="8"/>
      <c r="C119" s="21"/>
      <c r="D119" s="21"/>
      <c r="J119" s="8"/>
      <c r="K119" s="10"/>
      <c r="M119" s="10"/>
      <c r="N119" s="10"/>
      <c r="P119" s="10"/>
      <c r="Q119" s="8"/>
      <c r="R119" s="66"/>
    </row>
  </sheetData>
  <sheetProtection/>
  <mergeCells count="139">
    <mergeCell ref="T8:U8"/>
    <mergeCell ref="D8:I8"/>
    <mergeCell ref="K8:L8"/>
    <mergeCell ref="A9:Z9"/>
    <mergeCell ref="A10:Z10"/>
    <mergeCell ref="A31:Z31"/>
    <mergeCell ref="K14:L14"/>
    <mergeCell ref="K15:L15"/>
    <mergeCell ref="K17:L17"/>
    <mergeCell ref="K13:L13"/>
    <mergeCell ref="Q5:Q7"/>
    <mergeCell ref="R5:Y5"/>
    <mergeCell ref="Z5:Z7"/>
    <mergeCell ref="R6:R7"/>
    <mergeCell ref="S6:S7"/>
    <mergeCell ref="T6:U6"/>
    <mergeCell ref="V6:V7"/>
    <mergeCell ref="W6:W7"/>
    <mergeCell ref="X6:X7"/>
    <mergeCell ref="Y6:Y7"/>
    <mergeCell ref="A79:Z79"/>
    <mergeCell ref="K28:L28"/>
    <mergeCell ref="E58:I58"/>
    <mergeCell ref="K23:L23"/>
    <mergeCell ref="K24:L24"/>
    <mergeCell ref="K25:L25"/>
    <mergeCell ref="K26:L26"/>
    <mergeCell ref="A36:Z36"/>
    <mergeCell ref="K29:L29"/>
    <mergeCell ref="K27:L27"/>
    <mergeCell ref="E110:I110"/>
    <mergeCell ref="K88:L88"/>
    <mergeCell ref="K89:L89"/>
    <mergeCell ref="K90:L90"/>
    <mergeCell ref="K110:L110"/>
    <mergeCell ref="K93:L93"/>
    <mergeCell ref="K94:L94"/>
    <mergeCell ref="K92:L92"/>
    <mergeCell ref="K101:L101"/>
    <mergeCell ref="E108:I108"/>
    <mergeCell ref="E83:I83"/>
    <mergeCell ref="K21:L21"/>
    <mergeCell ref="K22:L22"/>
    <mergeCell ref="K50:L50"/>
    <mergeCell ref="E59:I59"/>
    <mergeCell ref="E109:I109"/>
    <mergeCell ref="E60:I60"/>
    <mergeCell ref="K30:L30"/>
    <mergeCell ref="K33:L33"/>
    <mergeCell ref="E33:I33"/>
    <mergeCell ref="K75:L75"/>
    <mergeCell ref="P6:P7"/>
    <mergeCell ref="K12:L12"/>
    <mergeCell ref="D6:I7"/>
    <mergeCell ref="K11:L11"/>
    <mergeCell ref="K16:L16"/>
    <mergeCell ref="K18:L18"/>
    <mergeCell ref="K19:L19"/>
    <mergeCell ref="K20:L20"/>
    <mergeCell ref="K32:L32"/>
    <mergeCell ref="K63:L63"/>
    <mergeCell ref="K64:L64"/>
    <mergeCell ref="K65:L65"/>
    <mergeCell ref="K66:L66"/>
    <mergeCell ref="K69:L69"/>
    <mergeCell ref="K74:L74"/>
    <mergeCell ref="A1:P1"/>
    <mergeCell ref="A2:P2"/>
    <mergeCell ref="A5:A7"/>
    <mergeCell ref="B5:B7"/>
    <mergeCell ref="C5:P5"/>
    <mergeCell ref="J6:J7"/>
    <mergeCell ref="K6:L6"/>
    <mergeCell ref="M6:M7"/>
    <mergeCell ref="N6:N7"/>
    <mergeCell ref="O6:O7"/>
    <mergeCell ref="K35:L35"/>
    <mergeCell ref="K38:L38"/>
    <mergeCell ref="K39:L39"/>
    <mergeCell ref="K40:L40"/>
    <mergeCell ref="A37:Z37"/>
    <mergeCell ref="E34:I34"/>
    <mergeCell ref="E35:I35"/>
    <mergeCell ref="K34:L34"/>
    <mergeCell ref="K53:L53"/>
    <mergeCell ref="K48:L48"/>
    <mergeCell ref="K54:L54"/>
    <mergeCell ref="K41:L41"/>
    <mergeCell ref="K42:L42"/>
    <mergeCell ref="K44:L44"/>
    <mergeCell ref="K45:L45"/>
    <mergeCell ref="K43:L43"/>
    <mergeCell ref="K46:L46"/>
    <mergeCell ref="K67:L67"/>
    <mergeCell ref="A61:Z61"/>
    <mergeCell ref="A56:Z56"/>
    <mergeCell ref="A62:Z62"/>
    <mergeCell ref="K58:L58"/>
    <mergeCell ref="K47:L47"/>
    <mergeCell ref="K55:L55"/>
    <mergeCell ref="K51:L51"/>
    <mergeCell ref="K49:L49"/>
    <mergeCell ref="K52:L52"/>
    <mergeCell ref="K81:L81"/>
    <mergeCell ref="K72:L72"/>
    <mergeCell ref="K82:L82"/>
    <mergeCell ref="K70:L70"/>
    <mergeCell ref="K71:L71"/>
    <mergeCell ref="K57:L57"/>
    <mergeCell ref="K59:L59"/>
    <mergeCell ref="K76:L76"/>
    <mergeCell ref="K60:L60"/>
    <mergeCell ref="K68:L68"/>
    <mergeCell ref="K83:L83"/>
    <mergeCell ref="A86:Z86"/>
    <mergeCell ref="K97:L97"/>
    <mergeCell ref="K95:L95"/>
    <mergeCell ref="K96:L96"/>
    <mergeCell ref="K73:L73"/>
    <mergeCell ref="K77:L77"/>
    <mergeCell ref="K78:L78"/>
    <mergeCell ref="A87:Z87"/>
    <mergeCell ref="K80:L80"/>
    <mergeCell ref="K91:L91"/>
    <mergeCell ref="K84:L84"/>
    <mergeCell ref="K85:L85"/>
    <mergeCell ref="K98:L98"/>
    <mergeCell ref="K99:L99"/>
    <mergeCell ref="K100:L100"/>
    <mergeCell ref="E84:I84"/>
    <mergeCell ref="E85:I85"/>
    <mergeCell ref="K109:L109"/>
    <mergeCell ref="K103:L103"/>
    <mergeCell ref="K104:L104"/>
    <mergeCell ref="K105:L105"/>
    <mergeCell ref="K106:L106"/>
    <mergeCell ref="K107:L107"/>
    <mergeCell ref="K108:L108"/>
    <mergeCell ref="K102:L102"/>
  </mergeCells>
  <printOptions/>
  <pageMargins left="0.3937007874015748" right="0.3937007874015748" top="0.5905511811023623" bottom="0.7874015748031497" header="0.5118110236220472" footer="0.5118110236220472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Казбекова Айгерим</cp:lastModifiedBy>
  <cp:lastPrinted>2022-01-21T10:55:31Z</cp:lastPrinted>
  <dcterms:created xsi:type="dcterms:W3CDTF">2016-12-28T02:32:16Z</dcterms:created>
  <dcterms:modified xsi:type="dcterms:W3CDTF">2023-01-12T04:54:56Z</dcterms:modified>
  <cp:category/>
  <cp:version/>
  <cp:contentType/>
  <cp:contentStatus/>
</cp:coreProperties>
</file>