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'Лист1'!$A$1:$J$337</definedName>
  </definedNames>
  <calcPr fullCalcOnLoad="1"/>
</workbook>
</file>

<file path=xl/sharedStrings.xml><?xml version="1.0" encoding="utf-8"?>
<sst xmlns="http://schemas.openxmlformats.org/spreadsheetml/2006/main" count="963" uniqueCount="161">
  <si>
    <t>1.</t>
  </si>
  <si>
    <t>Урман</t>
  </si>
  <si>
    <t>2.</t>
  </si>
  <si>
    <t>Совхозная</t>
  </si>
  <si>
    <t>3.</t>
  </si>
  <si>
    <t>Кайнарская</t>
  </si>
  <si>
    <t>4.</t>
  </si>
  <si>
    <t>Первомайская</t>
  </si>
  <si>
    <t>5.</t>
  </si>
  <si>
    <t>Новый Колутон</t>
  </si>
  <si>
    <t>6.</t>
  </si>
  <si>
    <t>Степняк</t>
  </si>
  <si>
    <t>7.</t>
  </si>
  <si>
    <t>Жарсуатская</t>
  </si>
  <si>
    <t>8.</t>
  </si>
  <si>
    <t>Красногвардейская</t>
  </si>
  <si>
    <t>9.</t>
  </si>
  <si>
    <t>Новочеркасская</t>
  </si>
  <si>
    <t>10.</t>
  </si>
  <si>
    <t>Колутон</t>
  </si>
  <si>
    <t>11.</t>
  </si>
  <si>
    <t>Камышенка</t>
  </si>
  <si>
    <t>12.</t>
  </si>
  <si>
    <t>Кзыл-Жарская</t>
  </si>
  <si>
    <t>13.</t>
  </si>
  <si>
    <t>Береговая</t>
  </si>
  <si>
    <t>14.</t>
  </si>
  <si>
    <t>Джамбул</t>
  </si>
  <si>
    <t>15.</t>
  </si>
  <si>
    <t>Астраханка</t>
  </si>
  <si>
    <t>16.</t>
  </si>
  <si>
    <t>Гранит</t>
  </si>
  <si>
    <t>17.</t>
  </si>
  <si>
    <t>Силикатная</t>
  </si>
  <si>
    <t>18.</t>
  </si>
  <si>
    <t>Акбеит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</si>
  <si>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</si>
  <si>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</si>
  <si>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</si>
  <si>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</si>
  <si>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</si>
  <si>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</si>
  <si>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Мариновская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</si>
  <si>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</si>
  <si>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</si>
  <si>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</si>
  <si>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</si>
  <si>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</si>
  <si>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</si>
  <si>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</si>
  <si>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</si>
  <si>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</si>
  <si>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19.</t>
  </si>
  <si>
    <t>Отан</t>
  </si>
  <si>
    <t>20.</t>
  </si>
  <si>
    <t>Покровка</t>
  </si>
  <si>
    <t>21.</t>
  </si>
  <si>
    <t>Шуйская</t>
  </si>
  <si>
    <t>22.</t>
  </si>
  <si>
    <t>Борисовка</t>
  </si>
  <si>
    <t>23.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</si>
  <si>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</si>
  <si>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</si>
  <si>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</si>
  <si>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</si>
  <si>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</si>
  <si>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</si>
  <si>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</si>
  <si>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</si>
  <si>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</si>
  <si>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</si>
  <si>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</si>
  <si>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</si>
  <si>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</si>
  <si>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</si>
  <si>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</si>
  <si>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</si>
  <si>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</si>
  <si>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</si>
  <si>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</si>
  <si>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</si>
  <si>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</si>
  <si>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</si>
  <si>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</si>
  <si>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</si>
  <si>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</si>
  <si>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</si>
  <si>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</si>
  <si>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</si>
  <si>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</si>
  <si>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</si>
  <si>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</si>
  <si>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</si>
  <si>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</si>
  <si>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</si>
  <si>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</si>
  <si>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</si>
  <si>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</si>
  <si>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</si>
  <si>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</si>
  <si>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</si>
  <si>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</si>
  <si>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</si>
  <si>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</si>
  <si>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</si>
  <si>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</si>
  <si>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</si>
  <si>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</si>
  <si>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</si>
  <si>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</si>
  <si>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</si>
  <si>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</si>
  <si>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</si>
  <si>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</si>
  <si>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</si>
  <si>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</si>
  <si>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</si>
  <si>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</si>
  <si>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</si>
  <si>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</si>
  <si>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</si>
  <si>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</si>
  <si>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Уркендеу</t>
  </si>
  <si>
    <t xml:space="preserve">Целинная                </t>
  </si>
  <si>
    <t>№</t>
  </si>
  <si>
    <t>Подстанция</t>
  </si>
  <si>
    <t>Астраханский РЭС</t>
  </si>
  <si>
    <t>Коргалжынский РЭС</t>
  </si>
  <si>
    <t>24.</t>
  </si>
  <si>
    <t>25.</t>
  </si>
  <si>
    <t>Астана</t>
  </si>
  <si>
    <t>ЧЛЗ</t>
  </si>
  <si>
    <t>26.</t>
  </si>
  <si>
    <t>Северная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</si>
  <si>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</si>
  <si>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</si>
  <si>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</si>
  <si>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</si>
  <si>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</si>
  <si>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</si>
  <si>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</si>
  <si>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</si>
  <si>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</si>
  <si>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</si>
  <si>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откл.</t>
  </si>
  <si>
    <t>Итого:</t>
  </si>
  <si>
    <t>Т-3</t>
  </si>
  <si>
    <t>АТ-1</t>
  </si>
  <si>
    <t>Т-4</t>
  </si>
  <si>
    <t>Итого</t>
  </si>
  <si>
    <t>Интернациональная</t>
  </si>
  <si>
    <t xml:space="preserve">откл. </t>
  </si>
  <si>
    <t>Итого по РЭУ АО "АРЭК"</t>
  </si>
  <si>
    <t>М.Горького</t>
  </si>
  <si>
    <t>Коянды-Южная</t>
  </si>
  <si>
    <t>Талапкер</t>
  </si>
  <si>
    <t>27.</t>
  </si>
  <si>
    <t>28.</t>
  </si>
  <si>
    <t xml:space="preserve">                                                  Начальник ОДС                                                        Б. Жолдыбаев          </t>
  </si>
  <si>
    <t xml:space="preserve">Загрузка силовых трансформаторов                                                                                              
по РЭУ АО "АРЭК" на  17 июня 2020 г.  </t>
  </si>
  <si>
    <t>отткл.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</si>
</sst>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;[Red]0.0"/>
    <numFmt numFmtId="176" formatCode="0.0_ ;\-0.0\ "/>
  </numFmts>
  <fonts count="3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3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view="pageBreakPreview" zoomScale="75" zoomScaleNormal="85" zoomScaleSheetLayoutView="75" zoomScalePageLayoutView="0" workbookViewId="0" topLeftCell="A1">
      <selection activeCell="D324" sqref="D324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51" customWidth="1"/>
    <col min="6" max="6" width="19.875" style="51" customWidth="1"/>
    <col min="7" max="7" width="19.75390625" style="51" customWidth="1"/>
    <col min="8" max="8" width="20.00390625" style="51" customWidth="1"/>
    <col min="9" max="9" width="20.125" style="1" customWidth="1"/>
    <col min="10" max="10" width="19.00390625" style="10" customWidth="1"/>
    <col min="11" max="16384" width="9.125" style="1" customWidth="1"/>
  </cols>
  <sheetData>
    <row r="1" spans="1:10" ht="35.25" customHeight="1">
      <c r="A1" s="98" t="s">
        <v>159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" customHeight="1">
      <c r="A2" s="75"/>
      <c r="B2" s="75"/>
      <c r="C2" s="75"/>
      <c r="D2" s="75"/>
      <c r="E2" s="76"/>
      <c r="F2" s="76"/>
      <c r="G2" s="76"/>
      <c r="H2" s="76"/>
      <c r="I2" s="75"/>
      <c r="J2" s="77"/>
    </row>
    <row r="3" spans="1:10" ht="69.75" customHeight="1">
      <c r="A3" s="69" t="s">
        <v>124</v>
      </c>
      <c r="B3" s="69" t="s">
        <v>125</v>
      </c>
      <c r="C3" s="70" t="s">
        <v>140</v>
      </c>
      <c r="D3" s="70" t="s">
        <v>141</v>
      </c>
      <c r="E3" s="78" t="s">
        <v>134</v>
      </c>
      <c r="F3" s="71" t="s">
        <v>135</v>
      </c>
      <c r="G3" s="72" t="s">
        <v>136</v>
      </c>
      <c r="H3" s="78" t="s">
        <v>137</v>
      </c>
      <c r="I3" s="73" t="s">
        <v>138</v>
      </c>
      <c r="J3" s="74" t="s">
        <v>139</v>
      </c>
    </row>
    <row r="4" spans="1:10" ht="17.25" customHeight="1">
      <c r="A4" s="97" t="s">
        <v>126</v>
      </c>
      <c r="B4" s="97"/>
      <c r="C4" s="97"/>
      <c r="D4" s="97"/>
      <c r="E4" s="97"/>
      <c r="F4" s="97"/>
      <c r="G4" s="97"/>
      <c r="H4" s="97"/>
      <c r="I4" s="97"/>
      <c r="J4" s="3"/>
    </row>
    <row r="5" spans="1:10" ht="17.25" customHeight="1">
      <c r="A5" s="93" t="s">
        <v>0</v>
      </c>
      <c r="B5" s="94" t="s">
        <v>1</v>
      </c>
      <c r="C5" s="12" t="s">
        <v>142</v>
      </c>
      <c r="D5" s="14">
        <v>10</v>
      </c>
      <c r="E5" s="5">
        <v>0.561</v>
      </c>
      <c r="F5" s="6">
        <f>G5*100/D5</f>
        <v>6.233333333333334</v>
      </c>
      <c r="G5" s="45">
        <f>E5/0.9</f>
        <v>0.6233333333333334</v>
      </c>
      <c r="H5" s="44">
        <v>0.434</v>
      </c>
      <c r="I5" s="6">
        <f>J5*100/10</f>
        <v>4.822222222222222</v>
      </c>
      <c r="J5" s="7">
        <f>H5/0.9</f>
        <v>0.4822222222222222</v>
      </c>
    </row>
    <row r="6" spans="1:10" ht="18">
      <c r="A6" s="93"/>
      <c r="B6" s="94"/>
      <c r="C6" s="4" t="s">
        <v>143</v>
      </c>
      <c r="D6" s="6">
        <v>10</v>
      </c>
      <c r="E6" s="5" t="s">
        <v>144</v>
      </c>
      <c r="F6" s="44" t="s">
        <v>144</v>
      </c>
      <c r="G6" s="44" t="s">
        <v>144</v>
      </c>
      <c r="H6" s="44" t="s">
        <v>144</v>
      </c>
      <c r="I6" s="11" t="s">
        <v>144</v>
      </c>
      <c r="J6" s="11" t="s">
        <v>144</v>
      </c>
    </row>
    <row r="7" spans="1:10" s="19" customFormat="1" ht="3.75" customHeight="1">
      <c r="A7" s="17"/>
      <c r="B7" s="29"/>
      <c r="C7" s="15"/>
      <c r="D7" s="16"/>
      <c r="E7" s="5" t="s">
        <v>144</v>
      </c>
      <c r="F7" s="20" t="s">
        <v>144</v>
      </c>
      <c r="G7" s="20" t="s">
        <v>144</v>
      </c>
      <c r="H7" s="44" t="s">
        <v>144</v>
      </c>
      <c r="I7" s="20" t="s">
        <v>144</v>
      </c>
      <c r="J7" s="20" t="s">
        <v>144</v>
      </c>
    </row>
    <row r="8" spans="1:10" ht="18">
      <c r="A8" s="91" t="s">
        <v>2</v>
      </c>
      <c r="B8" s="92" t="s">
        <v>3</v>
      </c>
      <c r="C8" s="4" t="s">
        <v>142</v>
      </c>
      <c r="D8" s="6">
        <v>1.6</v>
      </c>
      <c r="E8" s="5" t="s">
        <v>144</v>
      </c>
      <c r="F8" s="44" t="s">
        <v>144</v>
      </c>
      <c r="G8" s="44" t="s">
        <v>144</v>
      </c>
      <c r="H8" s="44" t="s">
        <v>144</v>
      </c>
      <c r="I8" s="11" t="s">
        <v>144</v>
      </c>
      <c r="J8" s="11" t="s">
        <v>144</v>
      </c>
    </row>
    <row r="9" spans="1:10" ht="18">
      <c r="A9" s="91"/>
      <c r="B9" s="92"/>
      <c r="C9" s="8" t="s">
        <v>143</v>
      </c>
      <c r="D9" s="9">
        <v>1</v>
      </c>
      <c r="E9" s="5">
        <v>0.006</v>
      </c>
      <c r="F9" s="6">
        <f>G9*100/D9</f>
        <v>0.6666666666666666</v>
      </c>
      <c r="G9" s="45">
        <f>E9/0.9</f>
        <v>0.006666666666666666</v>
      </c>
      <c r="H9" s="5">
        <v>0.003</v>
      </c>
      <c r="I9" s="6">
        <f>J9*100/10</f>
        <v>0.03333333333333333</v>
      </c>
      <c r="J9" s="7">
        <f>H9/0.9</f>
        <v>0.003333333333333333</v>
      </c>
    </row>
    <row r="10" spans="1:10" s="19" customFormat="1" ht="3.75" customHeight="1">
      <c r="A10" s="17"/>
      <c r="B10" s="17"/>
      <c r="C10" s="15"/>
      <c r="D10" s="16"/>
      <c r="E10" s="5"/>
      <c r="F10" s="16"/>
      <c r="G10" s="18"/>
      <c r="H10" s="5"/>
      <c r="I10" s="16"/>
      <c r="J10" s="18"/>
    </row>
    <row r="11" spans="1:10" ht="18">
      <c r="A11" s="89" t="s">
        <v>4</v>
      </c>
      <c r="B11" s="87" t="s">
        <v>5</v>
      </c>
      <c r="C11" s="8" t="s">
        <v>142</v>
      </c>
      <c r="D11" s="9">
        <v>1</v>
      </c>
      <c r="E11" s="5" t="s">
        <v>144</v>
      </c>
      <c r="F11" s="44" t="s">
        <v>144</v>
      </c>
      <c r="G11" s="44" t="s">
        <v>144</v>
      </c>
      <c r="H11" s="44" t="s">
        <v>144</v>
      </c>
      <c r="I11" s="11" t="s">
        <v>144</v>
      </c>
      <c r="J11" s="11" t="s">
        <v>144</v>
      </c>
    </row>
    <row r="12" spans="1:10" ht="18">
      <c r="A12" s="90"/>
      <c r="B12" s="88"/>
      <c r="C12" s="8" t="s">
        <v>143</v>
      </c>
      <c r="D12" s="9">
        <v>1</v>
      </c>
      <c r="E12" s="5">
        <v>0.013</v>
      </c>
      <c r="F12" s="6">
        <f>G12*100/D12</f>
        <v>1.4444444444444444</v>
      </c>
      <c r="G12" s="45">
        <f>E12/0.9</f>
        <v>0.014444444444444444</v>
      </c>
      <c r="H12" s="5">
        <v>0.005</v>
      </c>
      <c r="I12" s="6">
        <f>J12*100/10</f>
        <v>0.05555555555555556</v>
      </c>
      <c r="J12" s="7">
        <f>H12/0.9</f>
        <v>0.005555555555555556</v>
      </c>
    </row>
    <row r="13" spans="1:10" s="19" customFormat="1" ht="3.75" customHeight="1">
      <c r="A13" s="17"/>
      <c r="B13" s="29"/>
      <c r="C13" s="15"/>
      <c r="D13" s="16"/>
      <c r="E13" s="5"/>
      <c r="F13" s="16"/>
      <c r="G13" s="18"/>
      <c r="H13" s="5"/>
      <c r="I13" s="16"/>
      <c r="J13" s="18"/>
    </row>
    <row r="14" spans="1:10" ht="18">
      <c r="A14" s="91" t="s">
        <v>6</v>
      </c>
      <c r="B14" s="92" t="s">
        <v>7</v>
      </c>
      <c r="C14" s="8" t="s">
        <v>142</v>
      </c>
      <c r="D14" s="9">
        <v>1.6</v>
      </c>
      <c r="E14" s="5" t="s">
        <v>144</v>
      </c>
      <c r="F14" s="44" t="s">
        <v>144</v>
      </c>
      <c r="G14" s="44" t="s">
        <v>144</v>
      </c>
      <c r="H14" s="44" t="s">
        <v>144</v>
      </c>
      <c r="I14" s="11" t="s">
        <v>144</v>
      </c>
      <c r="J14" s="11" t="s">
        <v>144</v>
      </c>
    </row>
    <row r="15" spans="1:10" ht="18">
      <c r="A15" s="91"/>
      <c r="B15" s="92"/>
      <c r="C15" s="8" t="s">
        <v>143</v>
      </c>
      <c r="D15" s="9">
        <v>2.5</v>
      </c>
      <c r="E15" s="5">
        <v>0.523</v>
      </c>
      <c r="F15" s="6">
        <f>G15*100/D15</f>
        <v>23.244444444444447</v>
      </c>
      <c r="G15" s="45">
        <f>E15/0.9</f>
        <v>0.5811111111111111</v>
      </c>
      <c r="H15" s="5">
        <v>0.471</v>
      </c>
      <c r="I15" s="6">
        <f>J15*100/10</f>
        <v>5.2333333333333325</v>
      </c>
      <c r="J15" s="7">
        <f>H15/0.9</f>
        <v>0.5233333333333333</v>
      </c>
    </row>
    <row r="16" spans="1:10" s="19" customFormat="1" ht="3.75" customHeight="1">
      <c r="A16" s="17"/>
      <c r="B16" s="29"/>
      <c r="C16" s="15"/>
      <c r="D16" s="16"/>
      <c r="E16" s="5"/>
      <c r="F16" s="20"/>
      <c r="G16" s="18"/>
      <c r="H16" s="44"/>
      <c r="I16" s="20"/>
      <c r="J16" s="20"/>
    </row>
    <row r="17" spans="1:10" ht="18">
      <c r="A17" s="91" t="s">
        <v>8</v>
      </c>
      <c r="B17" s="92" t="s">
        <v>9</v>
      </c>
      <c r="C17" s="8" t="s">
        <v>142</v>
      </c>
      <c r="D17" s="9">
        <v>1.6</v>
      </c>
      <c r="E17" s="79">
        <v>0.169</v>
      </c>
      <c r="F17" s="6">
        <f>G17*100/D17</f>
        <v>11.73611111111111</v>
      </c>
      <c r="G17" s="45">
        <f>E17/0.9</f>
        <v>0.1877777777777778</v>
      </c>
      <c r="H17" s="79">
        <v>0.085</v>
      </c>
      <c r="I17" s="6">
        <f>J17*100/10</f>
        <v>0.9444444444444444</v>
      </c>
      <c r="J17" s="7">
        <f>H17/0.9</f>
        <v>0.09444444444444444</v>
      </c>
    </row>
    <row r="18" spans="1:10" ht="18">
      <c r="A18" s="91"/>
      <c r="B18" s="92"/>
      <c r="C18" s="8" t="s">
        <v>143</v>
      </c>
      <c r="D18" s="9">
        <v>1.6</v>
      </c>
      <c r="E18" s="5" t="s">
        <v>144</v>
      </c>
      <c r="F18" s="44" t="s">
        <v>144</v>
      </c>
      <c r="G18" s="44" t="s">
        <v>144</v>
      </c>
      <c r="H18" s="44" t="s">
        <v>144</v>
      </c>
      <c r="I18" s="11" t="s">
        <v>144</v>
      </c>
      <c r="J18" s="11" t="s">
        <v>144</v>
      </c>
    </row>
    <row r="19" spans="1:10" s="19" customFormat="1" ht="3.75" customHeight="1">
      <c r="A19" s="17"/>
      <c r="B19" s="29"/>
      <c r="C19" s="15"/>
      <c r="D19" s="16"/>
      <c r="E19" s="5"/>
      <c r="F19" s="20"/>
      <c r="G19" s="20"/>
      <c r="H19" s="44"/>
      <c r="I19" s="20"/>
      <c r="J19" s="20"/>
    </row>
    <row r="20" spans="1:10" ht="18">
      <c r="A20" s="91" t="s">
        <v>10</v>
      </c>
      <c r="B20" s="92" t="s">
        <v>11</v>
      </c>
      <c r="C20" s="8" t="s">
        <v>142</v>
      </c>
      <c r="D20" s="9">
        <v>1</v>
      </c>
      <c r="E20" s="6" t="s">
        <v>144</v>
      </c>
      <c r="F20" s="6" t="s">
        <v>144</v>
      </c>
      <c r="G20" s="6" t="s">
        <v>144</v>
      </c>
      <c r="H20" s="6" t="s">
        <v>144</v>
      </c>
      <c r="I20" s="6" t="s">
        <v>144</v>
      </c>
      <c r="J20" s="6" t="s">
        <v>144</v>
      </c>
    </row>
    <row r="21" spans="1:10" ht="18">
      <c r="A21" s="91"/>
      <c r="B21" s="92"/>
      <c r="C21" s="8" t="s">
        <v>143</v>
      </c>
      <c r="D21" s="9">
        <v>1</v>
      </c>
      <c r="E21" s="5">
        <v>0.008</v>
      </c>
      <c r="F21" s="6">
        <f>G21*100/D21</f>
        <v>0.8888888888888888</v>
      </c>
      <c r="G21" s="45">
        <f>E21/0.9</f>
        <v>0.008888888888888889</v>
      </c>
      <c r="H21" s="44">
        <v>0.008</v>
      </c>
      <c r="I21" s="6">
        <f>J21*100/10</f>
        <v>0.08888888888888888</v>
      </c>
      <c r="J21" s="7">
        <f>H21/0.9</f>
        <v>0.008888888888888889</v>
      </c>
    </row>
    <row r="22" spans="1:10" s="19" customFormat="1" ht="3.75" customHeight="1">
      <c r="A22" s="17"/>
      <c r="B22" s="29"/>
      <c r="C22" s="15"/>
      <c r="D22" s="16"/>
      <c r="E22" s="5"/>
      <c r="F22" s="16"/>
      <c r="G22" s="18"/>
      <c r="H22" s="5"/>
      <c r="I22" s="16"/>
      <c r="J22" s="18"/>
    </row>
    <row r="23" spans="1:10" ht="18">
      <c r="A23" s="91" t="s">
        <v>12</v>
      </c>
      <c r="B23" s="92" t="s">
        <v>13</v>
      </c>
      <c r="C23" s="8" t="s">
        <v>142</v>
      </c>
      <c r="D23" s="9">
        <v>1.6</v>
      </c>
      <c r="E23" s="5" t="s">
        <v>144</v>
      </c>
      <c r="F23" s="5" t="s">
        <v>144</v>
      </c>
      <c r="G23" s="5" t="s">
        <v>144</v>
      </c>
      <c r="H23" s="5" t="s">
        <v>144</v>
      </c>
      <c r="I23" s="2" t="s">
        <v>144</v>
      </c>
      <c r="J23" s="2" t="s">
        <v>144</v>
      </c>
    </row>
    <row r="24" spans="1:10" ht="18">
      <c r="A24" s="91"/>
      <c r="B24" s="92"/>
      <c r="C24" s="8" t="s">
        <v>143</v>
      </c>
      <c r="D24" s="9">
        <v>1.6</v>
      </c>
      <c r="E24" s="5">
        <v>0.008</v>
      </c>
      <c r="F24" s="6">
        <f>G24*100/D24</f>
        <v>0.5555555555555555</v>
      </c>
      <c r="G24" s="45">
        <f>E24/0.9</f>
        <v>0.008888888888888889</v>
      </c>
      <c r="H24" s="5">
        <v>0.005</v>
      </c>
      <c r="I24" s="6">
        <f>J24*100/10</f>
        <v>0.05555555555555556</v>
      </c>
      <c r="J24" s="7">
        <f>H24/0.9</f>
        <v>0.005555555555555556</v>
      </c>
    </row>
    <row r="25" spans="1:10" s="19" customFormat="1" ht="3.75" customHeight="1">
      <c r="A25" s="17"/>
      <c r="B25" s="29"/>
      <c r="C25" s="15"/>
      <c r="D25" s="16"/>
      <c r="E25" s="5"/>
      <c r="F25" s="20"/>
      <c r="G25" s="20"/>
      <c r="H25" s="44"/>
      <c r="I25" s="20"/>
      <c r="J25" s="20"/>
    </row>
    <row r="26" spans="1:10" ht="18">
      <c r="A26" s="91" t="s">
        <v>14</v>
      </c>
      <c r="B26" s="92" t="s">
        <v>15</v>
      </c>
      <c r="C26" s="8" t="s">
        <v>142</v>
      </c>
      <c r="D26" s="9">
        <v>1.6</v>
      </c>
      <c r="E26" s="5">
        <v>0.186</v>
      </c>
      <c r="F26" s="6">
        <f>G26*100/D26</f>
        <v>12.916666666666666</v>
      </c>
      <c r="G26" s="45">
        <f>E26/0.9</f>
        <v>0.20666666666666667</v>
      </c>
      <c r="H26" s="44">
        <v>0.095</v>
      </c>
      <c r="I26" s="6">
        <f>J26*100/10</f>
        <v>1.0555555555555556</v>
      </c>
      <c r="J26" s="7">
        <f>H26/0.9</f>
        <v>0.10555555555555556</v>
      </c>
    </row>
    <row r="27" spans="1:10" ht="18">
      <c r="A27" s="91"/>
      <c r="B27" s="92"/>
      <c r="C27" s="8" t="s">
        <v>143</v>
      </c>
      <c r="D27" s="9">
        <v>2.5</v>
      </c>
      <c r="E27" s="5" t="s">
        <v>144</v>
      </c>
      <c r="F27" s="5" t="s">
        <v>144</v>
      </c>
      <c r="G27" s="5" t="s">
        <v>144</v>
      </c>
      <c r="H27" s="5" t="s">
        <v>144</v>
      </c>
      <c r="I27" s="2" t="s">
        <v>144</v>
      </c>
      <c r="J27" s="2" t="s">
        <v>144</v>
      </c>
    </row>
    <row r="28" spans="1:10" s="19" customFormat="1" ht="3.75" customHeight="1">
      <c r="A28" s="17"/>
      <c r="B28" s="29"/>
      <c r="C28" s="15"/>
      <c r="D28" s="16"/>
      <c r="E28" s="5"/>
      <c r="F28" s="16"/>
      <c r="G28" s="18"/>
      <c r="H28" s="5"/>
      <c r="I28" s="16"/>
      <c r="J28" s="18"/>
    </row>
    <row r="29" spans="1:10" ht="18">
      <c r="A29" s="91" t="s">
        <v>16</v>
      </c>
      <c r="B29" s="92" t="s">
        <v>17</v>
      </c>
      <c r="C29" s="8" t="s">
        <v>142</v>
      </c>
      <c r="D29" s="9">
        <v>1.6</v>
      </c>
      <c r="E29" s="5" t="s">
        <v>144</v>
      </c>
      <c r="F29" s="5" t="s">
        <v>144</v>
      </c>
      <c r="G29" s="5" t="s">
        <v>144</v>
      </c>
      <c r="H29" s="5" t="s">
        <v>144</v>
      </c>
      <c r="I29" s="2" t="s">
        <v>144</v>
      </c>
      <c r="J29" s="2" t="s">
        <v>144</v>
      </c>
    </row>
    <row r="30" spans="1:10" ht="18">
      <c r="A30" s="91"/>
      <c r="B30" s="92"/>
      <c r="C30" s="8" t="s">
        <v>143</v>
      </c>
      <c r="D30" s="9">
        <v>1</v>
      </c>
      <c r="E30" s="5">
        <v>0.169</v>
      </c>
      <c r="F30" s="6">
        <f>G30*100/D30</f>
        <v>18.77777777777778</v>
      </c>
      <c r="G30" s="45">
        <f>E30/0.9</f>
        <v>0.1877777777777778</v>
      </c>
      <c r="H30" s="44">
        <v>0.085</v>
      </c>
      <c r="I30" s="6">
        <f>J30*100/10</f>
        <v>0.9444444444444444</v>
      </c>
      <c r="J30" s="7">
        <f>H30/0.9</f>
        <v>0.09444444444444444</v>
      </c>
    </row>
    <row r="31" spans="1:10" s="19" customFormat="1" ht="3.75" customHeight="1">
      <c r="A31" s="17"/>
      <c r="B31" s="29"/>
      <c r="C31" s="15"/>
      <c r="D31" s="16"/>
      <c r="E31" s="5"/>
      <c r="F31" s="20"/>
      <c r="G31" s="20"/>
      <c r="H31" s="44"/>
      <c r="I31" s="20"/>
      <c r="J31" s="20"/>
    </row>
    <row r="32" spans="1:10" ht="18">
      <c r="A32" s="91" t="s">
        <v>18</v>
      </c>
      <c r="B32" s="92" t="s">
        <v>19</v>
      </c>
      <c r="C32" s="8" t="s">
        <v>142</v>
      </c>
      <c r="D32" s="9">
        <v>1.6</v>
      </c>
      <c r="E32" s="5" t="s">
        <v>144</v>
      </c>
      <c r="F32" s="5" t="s">
        <v>144</v>
      </c>
      <c r="G32" s="5" t="s">
        <v>144</v>
      </c>
      <c r="H32" s="5" t="s">
        <v>144</v>
      </c>
      <c r="I32" s="2" t="s">
        <v>144</v>
      </c>
      <c r="J32" s="2" t="s">
        <v>144</v>
      </c>
    </row>
    <row r="33" spans="1:10" ht="18">
      <c r="A33" s="91"/>
      <c r="B33" s="92"/>
      <c r="C33" s="8" t="s">
        <v>143</v>
      </c>
      <c r="D33" s="9">
        <v>2.5</v>
      </c>
      <c r="E33" s="5">
        <v>0.051</v>
      </c>
      <c r="F33" s="6">
        <f>G33*100/D33</f>
        <v>2.2666666666666666</v>
      </c>
      <c r="G33" s="45">
        <f>E33/0.9</f>
        <v>0.056666666666666664</v>
      </c>
      <c r="H33" s="5">
        <v>0.017</v>
      </c>
      <c r="I33" s="6">
        <f>J33*100/10</f>
        <v>0.18888888888888888</v>
      </c>
      <c r="J33" s="7">
        <f>H33/0.9</f>
        <v>0.01888888888888889</v>
      </c>
    </row>
    <row r="34" spans="1:10" s="19" customFormat="1" ht="3.75" customHeight="1">
      <c r="A34" s="17"/>
      <c r="B34" s="29"/>
      <c r="C34" s="15"/>
      <c r="D34" s="16"/>
      <c r="E34" s="5"/>
      <c r="F34" s="20"/>
      <c r="G34" s="20"/>
      <c r="H34" s="44"/>
      <c r="I34" s="20"/>
      <c r="J34" s="20"/>
    </row>
    <row r="35" spans="1:10" ht="18">
      <c r="A35" s="91" t="s">
        <v>20</v>
      </c>
      <c r="B35" s="92" t="s">
        <v>21</v>
      </c>
      <c r="C35" s="8" t="s">
        <v>142</v>
      </c>
      <c r="D35" s="9">
        <v>1</v>
      </c>
      <c r="E35" s="5">
        <v>0.162</v>
      </c>
      <c r="F35" s="6">
        <f>G35*100/D35</f>
        <v>18</v>
      </c>
      <c r="G35" s="45">
        <f>E35/0.9</f>
        <v>0.18</v>
      </c>
      <c r="H35" s="44">
        <v>0.065</v>
      </c>
      <c r="I35" s="9">
        <f>J35*100/1</f>
        <v>7.222222222222223</v>
      </c>
      <c r="J35" s="7">
        <f>H35/0.9</f>
        <v>0.07222222222222223</v>
      </c>
    </row>
    <row r="36" spans="1:10" ht="18">
      <c r="A36" s="91"/>
      <c r="B36" s="92"/>
      <c r="C36" s="8" t="s">
        <v>143</v>
      </c>
      <c r="D36" s="9">
        <v>1.6</v>
      </c>
      <c r="E36" s="6" t="s">
        <v>144</v>
      </c>
      <c r="F36" s="6" t="s">
        <v>144</v>
      </c>
      <c r="G36" s="6" t="s">
        <v>144</v>
      </c>
      <c r="H36" s="6" t="s">
        <v>144</v>
      </c>
      <c r="I36" s="9" t="s">
        <v>144</v>
      </c>
      <c r="J36" s="9" t="s">
        <v>144</v>
      </c>
    </row>
    <row r="37" spans="1:10" s="19" customFormat="1" ht="3.75" customHeight="1">
      <c r="A37" s="17"/>
      <c r="B37" s="29"/>
      <c r="C37" s="15"/>
      <c r="D37" s="16"/>
      <c r="E37" s="5"/>
      <c r="F37" s="20"/>
      <c r="G37" s="20"/>
      <c r="H37" s="44"/>
      <c r="I37" s="20"/>
      <c r="J37" s="20"/>
    </row>
    <row r="38" spans="1:10" ht="18">
      <c r="A38" s="91" t="s">
        <v>22</v>
      </c>
      <c r="B38" s="92" t="s">
        <v>23</v>
      </c>
      <c r="C38" s="8" t="s">
        <v>142</v>
      </c>
      <c r="D38" s="9">
        <v>1.6</v>
      </c>
      <c r="E38" s="6" t="s">
        <v>144</v>
      </c>
      <c r="F38" s="6" t="s">
        <v>144</v>
      </c>
      <c r="G38" s="6" t="s">
        <v>144</v>
      </c>
      <c r="H38" s="6" t="s">
        <v>144</v>
      </c>
      <c r="I38" s="9" t="s">
        <v>144</v>
      </c>
      <c r="J38" s="9" t="s">
        <v>144</v>
      </c>
    </row>
    <row r="39" spans="1:10" ht="18">
      <c r="A39" s="91"/>
      <c r="B39" s="92"/>
      <c r="C39" s="8" t="s">
        <v>143</v>
      </c>
      <c r="D39" s="9">
        <v>1.6</v>
      </c>
      <c r="E39" s="5">
        <v>0.115</v>
      </c>
      <c r="F39" s="6">
        <f>G39*100/D39</f>
        <v>7.98611111111111</v>
      </c>
      <c r="G39" s="45">
        <f>E39/0.9</f>
        <v>0.12777777777777777</v>
      </c>
      <c r="H39" s="44">
        <v>0.033</v>
      </c>
      <c r="I39" s="9">
        <f>J39*100/1</f>
        <v>3.6666666666666665</v>
      </c>
      <c r="J39" s="7">
        <f>H39/0.9</f>
        <v>0.03666666666666667</v>
      </c>
    </row>
    <row r="40" spans="1:10" s="19" customFormat="1" ht="3.75" customHeight="1">
      <c r="A40" s="17"/>
      <c r="B40" s="29"/>
      <c r="C40" s="15"/>
      <c r="D40" s="16"/>
      <c r="E40" s="5"/>
      <c r="F40" s="16"/>
      <c r="G40" s="18"/>
      <c r="H40" s="5"/>
      <c r="I40" s="16"/>
      <c r="J40" s="18"/>
    </row>
    <row r="41" spans="1:10" ht="18">
      <c r="A41" s="91" t="s">
        <v>24</v>
      </c>
      <c r="B41" s="92" t="s">
        <v>25</v>
      </c>
      <c r="C41" s="8" t="s">
        <v>142</v>
      </c>
      <c r="D41" s="9">
        <v>1.6</v>
      </c>
      <c r="E41" s="5">
        <v>0.283</v>
      </c>
      <c r="F41" s="6">
        <f>G41*100/D41</f>
        <v>19.652777777777775</v>
      </c>
      <c r="G41" s="45">
        <f>E41/0.9</f>
        <v>0.3144444444444444</v>
      </c>
      <c r="H41" s="5">
        <v>0.099</v>
      </c>
      <c r="I41" s="9">
        <f>J41*100/1.6</f>
        <v>6.875</v>
      </c>
      <c r="J41" s="7">
        <f>H41/0.9</f>
        <v>0.11</v>
      </c>
    </row>
    <row r="42" spans="1:10" ht="18">
      <c r="A42" s="91"/>
      <c r="B42" s="92"/>
      <c r="C42" s="8" t="s">
        <v>143</v>
      </c>
      <c r="D42" s="9">
        <v>1.6</v>
      </c>
      <c r="E42" s="5" t="s">
        <v>144</v>
      </c>
      <c r="F42" s="44" t="s">
        <v>144</v>
      </c>
      <c r="G42" s="44" t="s">
        <v>144</v>
      </c>
      <c r="H42" s="44" t="s">
        <v>144</v>
      </c>
      <c r="I42" s="11" t="s">
        <v>144</v>
      </c>
      <c r="J42" s="11" t="s">
        <v>144</v>
      </c>
    </row>
    <row r="43" spans="1:10" ht="3.75" customHeight="1">
      <c r="A43" s="17"/>
      <c r="B43" s="29"/>
      <c r="C43" s="15"/>
      <c r="D43" s="16"/>
      <c r="E43" s="5"/>
      <c r="F43" s="6"/>
      <c r="G43" s="45"/>
      <c r="H43" s="5"/>
      <c r="I43" s="16"/>
      <c r="J43" s="18"/>
    </row>
    <row r="44" spans="1:10" ht="18">
      <c r="A44" s="91" t="s">
        <v>26</v>
      </c>
      <c r="B44" s="92" t="s">
        <v>27</v>
      </c>
      <c r="C44" s="8" t="s">
        <v>142</v>
      </c>
      <c r="D44" s="9">
        <v>1.6</v>
      </c>
      <c r="E44" s="5">
        <v>0.081</v>
      </c>
      <c r="F44" s="6">
        <f>G44*100/D44</f>
        <v>5.625</v>
      </c>
      <c r="G44" s="45">
        <f>E44/0.9</f>
        <v>0.09</v>
      </c>
      <c r="H44" s="5">
        <v>0.064</v>
      </c>
      <c r="I44" s="9">
        <f>J44*100/1.6</f>
        <v>4.444444444444444</v>
      </c>
      <c r="J44" s="7">
        <f>H44/0.9</f>
        <v>0.07111111111111111</v>
      </c>
    </row>
    <row r="45" spans="1:10" ht="18">
      <c r="A45" s="91"/>
      <c r="B45" s="92"/>
      <c r="C45" s="8" t="s">
        <v>143</v>
      </c>
      <c r="D45" s="9">
        <v>1.6</v>
      </c>
      <c r="E45" s="5" t="s">
        <v>144</v>
      </c>
      <c r="F45" s="44" t="s">
        <v>144</v>
      </c>
      <c r="G45" s="44" t="s">
        <v>144</v>
      </c>
      <c r="H45" s="44" t="s">
        <v>144</v>
      </c>
      <c r="I45" s="11" t="s">
        <v>144</v>
      </c>
      <c r="J45" s="11" t="s">
        <v>144</v>
      </c>
    </row>
    <row r="46" spans="1:10" s="19" customFormat="1" ht="3.75" customHeight="1">
      <c r="A46" s="17"/>
      <c r="B46" s="29"/>
      <c r="C46" s="15"/>
      <c r="D46" s="16"/>
      <c r="E46" s="5"/>
      <c r="F46" s="16"/>
      <c r="G46" s="18"/>
      <c r="H46" s="5"/>
      <c r="I46" s="16"/>
      <c r="J46" s="18"/>
    </row>
    <row r="47" spans="1:10" ht="18">
      <c r="A47" s="91" t="s">
        <v>28</v>
      </c>
      <c r="B47" s="92" t="s">
        <v>29</v>
      </c>
      <c r="C47" s="8" t="s">
        <v>142</v>
      </c>
      <c r="D47" s="9">
        <v>4</v>
      </c>
      <c r="E47" s="5">
        <v>0.699</v>
      </c>
      <c r="F47" s="6">
        <f>G47*100/D47</f>
        <v>19.416666666666664</v>
      </c>
      <c r="G47" s="45">
        <f>E47/0.9</f>
        <v>0.7766666666666666</v>
      </c>
      <c r="H47" s="5">
        <v>0.416</v>
      </c>
      <c r="I47" s="9">
        <f>J47*100/4</f>
        <v>11.555555555555555</v>
      </c>
      <c r="J47" s="7">
        <f>H47/0.9</f>
        <v>0.4622222222222222</v>
      </c>
    </row>
    <row r="48" spans="1:10" ht="18">
      <c r="A48" s="91"/>
      <c r="B48" s="92"/>
      <c r="C48" s="8" t="s">
        <v>143</v>
      </c>
      <c r="D48" s="9">
        <v>4</v>
      </c>
      <c r="E48" s="5">
        <v>0.752</v>
      </c>
      <c r="F48" s="6">
        <f>G48*100/D48</f>
        <v>20.888888888888886</v>
      </c>
      <c r="G48" s="45">
        <f>E48/0.9</f>
        <v>0.8355555555555555</v>
      </c>
      <c r="H48" s="44">
        <v>0.555</v>
      </c>
      <c r="I48" s="9">
        <f>J48*100/4</f>
        <v>15.416666666666668</v>
      </c>
      <c r="J48" s="7">
        <f>H48/0.9</f>
        <v>0.6166666666666667</v>
      </c>
    </row>
    <row r="49" spans="1:10" s="19" customFormat="1" ht="3.75" customHeight="1">
      <c r="A49" s="17"/>
      <c r="B49" s="29"/>
      <c r="C49" s="15"/>
      <c r="D49" s="16"/>
      <c r="E49" s="5"/>
      <c r="F49" s="16"/>
      <c r="G49" s="18"/>
      <c r="H49" s="5"/>
      <c r="I49" s="16"/>
      <c r="J49" s="18"/>
    </row>
    <row r="50" spans="1:10" ht="18">
      <c r="A50" s="91" t="s">
        <v>30</v>
      </c>
      <c r="B50" s="92" t="s">
        <v>31</v>
      </c>
      <c r="C50" s="8" t="s">
        <v>142</v>
      </c>
      <c r="D50" s="9">
        <v>1.6</v>
      </c>
      <c r="E50" s="5">
        <v>0.514</v>
      </c>
      <c r="F50" s="6">
        <f>G50*100/D50</f>
        <v>35.69444444444444</v>
      </c>
      <c r="G50" s="45">
        <f>E50/0.9</f>
        <v>0.5711111111111111</v>
      </c>
      <c r="H50" s="5">
        <v>0.163</v>
      </c>
      <c r="I50" s="9">
        <f>J50*100/1.6</f>
        <v>11.319444444444443</v>
      </c>
      <c r="J50" s="7">
        <f>H50/0.9</f>
        <v>0.1811111111111111</v>
      </c>
    </row>
    <row r="51" spans="1:10" ht="18">
      <c r="A51" s="91"/>
      <c r="B51" s="92"/>
      <c r="C51" s="8" t="s">
        <v>143</v>
      </c>
      <c r="D51" s="9">
        <v>1.6</v>
      </c>
      <c r="E51" s="5" t="s">
        <v>144</v>
      </c>
      <c r="F51" s="5" t="s">
        <v>144</v>
      </c>
      <c r="G51" s="5" t="s">
        <v>144</v>
      </c>
      <c r="H51" s="5" t="s">
        <v>144</v>
      </c>
      <c r="I51" s="2" t="s">
        <v>144</v>
      </c>
      <c r="J51" s="2" t="s">
        <v>144</v>
      </c>
    </row>
    <row r="52" spans="1:10" s="19" customFormat="1" ht="3.75" customHeight="1">
      <c r="A52" s="17"/>
      <c r="B52" s="29"/>
      <c r="C52" s="15"/>
      <c r="D52" s="16"/>
      <c r="E52" s="5"/>
      <c r="F52" s="16"/>
      <c r="G52" s="18"/>
      <c r="H52" s="5"/>
      <c r="I52" s="16"/>
      <c r="J52" s="18"/>
    </row>
    <row r="53" spans="1:10" ht="18">
      <c r="A53" s="91" t="s">
        <v>32</v>
      </c>
      <c r="B53" s="92" t="s">
        <v>33</v>
      </c>
      <c r="C53" s="8" t="s">
        <v>142</v>
      </c>
      <c r="D53" s="9">
        <v>2.5</v>
      </c>
      <c r="E53" s="5" t="s">
        <v>144</v>
      </c>
      <c r="F53" s="5" t="s">
        <v>144</v>
      </c>
      <c r="G53" s="5" t="s">
        <v>144</v>
      </c>
      <c r="H53" s="5" t="s">
        <v>144</v>
      </c>
      <c r="I53" s="2" t="s">
        <v>144</v>
      </c>
      <c r="J53" s="2" t="s">
        <v>144</v>
      </c>
    </row>
    <row r="54" spans="1:10" ht="18">
      <c r="A54" s="91"/>
      <c r="B54" s="92"/>
      <c r="C54" s="8" t="s">
        <v>143</v>
      </c>
      <c r="D54" s="9">
        <v>2.5</v>
      </c>
      <c r="E54" s="5">
        <v>0.171</v>
      </c>
      <c r="F54" s="6">
        <f>G54*100/D54</f>
        <v>7.6</v>
      </c>
      <c r="G54" s="45">
        <f>E54/0.9</f>
        <v>0.19</v>
      </c>
      <c r="H54" s="5">
        <v>0.085</v>
      </c>
      <c r="I54" s="9">
        <f>J54*100/1.6</f>
        <v>5.902777777777778</v>
      </c>
      <c r="J54" s="7">
        <f>H54/0.9</f>
        <v>0.09444444444444444</v>
      </c>
    </row>
    <row r="55" spans="1:10" s="19" customFormat="1" ht="3.75" customHeight="1">
      <c r="A55" s="17"/>
      <c r="B55" s="29"/>
      <c r="C55" s="15"/>
      <c r="D55" s="16"/>
      <c r="E55" s="5"/>
      <c r="F55" s="16"/>
      <c r="G55" s="18"/>
      <c r="H55" s="5"/>
      <c r="I55" s="16"/>
      <c r="J55" s="18"/>
    </row>
    <row r="56" spans="1:10" ht="18">
      <c r="A56" s="2" t="s">
        <v>34</v>
      </c>
      <c r="B56" s="8" t="s">
        <v>35</v>
      </c>
      <c r="C56" s="8" t="s">
        <v>142</v>
      </c>
      <c r="D56" s="9">
        <v>1.6</v>
      </c>
      <c r="E56" s="5">
        <v>0.003</v>
      </c>
      <c r="F56" s="6">
        <f>G56*100/D56</f>
        <v>0.20833333333333331</v>
      </c>
      <c r="G56" s="46">
        <f>E56/0.9</f>
        <v>0.003333333333333333</v>
      </c>
      <c r="H56" s="5">
        <v>0.001</v>
      </c>
      <c r="I56" s="9">
        <f>J56*100/1</f>
        <v>0.1111111111111111</v>
      </c>
      <c r="J56" s="7">
        <f>H56/0.9</f>
        <v>0.0011111111111111111</v>
      </c>
    </row>
    <row r="57" spans="1:10" ht="18">
      <c r="A57" s="8"/>
      <c r="B57" s="21" t="s">
        <v>145</v>
      </c>
      <c r="C57" s="8"/>
      <c r="D57" s="22">
        <f>D5+D6+D8+D9+D11+D12+D14+D15+D17+D18+D20+D21+D23+D24+D26+D27+D29+D30+D32+D33+D35+D36+D38+D39+D41+D42+D44+D45+D47+D48+D50+D51+D53+D54+D56</f>
        <v>77.9</v>
      </c>
      <c r="E57" s="80">
        <f>E5+E9+E12+E15+E17+E21+E24+E26+E30+E33+E35+E39+E41+E44+E47+E48+E50+E54+E56</f>
        <v>4.474</v>
      </c>
      <c r="F57" s="52">
        <f>G57*100/D57</f>
        <v>6.381400656111824</v>
      </c>
      <c r="G57" s="48">
        <f>E57/0.9</f>
        <v>4.971111111111111</v>
      </c>
      <c r="H57" s="80">
        <f>H5+H9+H12+H15+H17+H21+H24+H26+H30+H33+H35+H39+H41+H44+H47+H48+H50+H54+H56</f>
        <v>2.688999999999999</v>
      </c>
      <c r="I57" s="22">
        <f>J57*100/1</f>
        <v>298.77777777777766</v>
      </c>
      <c r="J57" s="53">
        <f>H57/0.9</f>
        <v>2.9877777777777768</v>
      </c>
    </row>
    <row r="58" spans="1:10" ht="18">
      <c r="A58" s="8"/>
      <c r="B58" s="8"/>
      <c r="C58" s="8"/>
      <c r="D58" s="13"/>
      <c r="E58" s="81"/>
      <c r="F58" s="6"/>
      <c r="G58" s="4"/>
      <c r="H58" s="81"/>
      <c r="I58" s="9"/>
      <c r="J58" s="7"/>
    </row>
    <row r="59" spans="1:10" ht="18">
      <c r="A59" s="97" t="s">
        <v>36</v>
      </c>
      <c r="B59" s="97"/>
      <c r="C59" s="97"/>
      <c r="D59" s="97"/>
      <c r="E59" s="97"/>
      <c r="F59" s="97"/>
      <c r="G59" s="97"/>
      <c r="H59" s="97"/>
      <c r="I59" s="97"/>
      <c r="J59" s="7"/>
    </row>
    <row r="60" spans="1:10" ht="18">
      <c r="A60" s="93" t="s">
        <v>0</v>
      </c>
      <c r="B60" s="94" t="s">
        <v>37</v>
      </c>
      <c r="C60" s="23" t="s">
        <v>142</v>
      </c>
      <c r="D60" s="14">
        <v>16</v>
      </c>
      <c r="E60" s="5">
        <v>3.269</v>
      </c>
      <c r="F60" s="6">
        <v>21.18</v>
      </c>
      <c r="G60" s="45">
        <f>E60/0.9</f>
        <v>3.6322222222222225</v>
      </c>
      <c r="H60" s="44">
        <v>2.017</v>
      </c>
      <c r="I60" s="6">
        <f>J60*100/D60</f>
        <v>14.006944444444445</v>
      </c>
      <c r="J60" s="7">
        <f>H60/0.9</f>
        <v>2.241111111111111</v>
      </c>
    </row>
    <row r="61" spans="1:10" ht="18">
      <c r="A61" s="93"/>
      <c r="B61" s="94"/>
      <c r="C61" s="25" t="s">
        <v>143</v>
      </c>
      <c r="D61" s="24">
        <v>16</v>
      </c>
      <c r="E61" s="5" t="s">
        <v>144</v>
      </c>
      <c r="F61" s="44" t="s">
        <v>144</v>
      </c>
      <c r="G61" s="44" t="s">
        <v>144</v>
      </c>
      <c r="H61" s="44" t="s">
        <v>144</v>
      </c>
      <c r="I61" s="11" t="s">
        <v>144</v>
      </c>
      <c r="J61" s="11" t="s">
        <v>144</v>
      </c>
    </row>
    <row r="62" spans="1:10" s="19" customFormat="1" ht="3.75" customHeight="1">
      <c r="A62" s="17"/>
      <c r="B62" s="29"/>
      <c r="C62" s="27"/>
      <c r="D62" s="28"/>
      <c r="E62" s="5"/>
      <c r="F62" s="20"/>
      <c r="G62" s="20"/>
      <c r="H62" s="44"/>
      <c r="I62" s="20"/>
      <c r="J62" s="20"/>
    </row>
    <row r="63" spans="1:10" ht="18">
      <c r="A63" s="93" t="s">
        <v>2</v>
      </c>
      <c r="B63" s="94" t="s">
        <v>38</v>
      </c>
      <c r="C63" s="25" t="s">
        <v>142</v>
      </c>
      <c r="D63" s="24">
        <v>6.3</v>
      </c>
      <c r="E63" s="5">
        <v>0.449</v>
      </c>
      <c r="F63" s="6">
        <f>G63*100/D63</f>
        <v>7.918871252204585</v>
      </c>
      <c r="G63" s="45">
        <f>E63/0.9</f>
        <v>0.4988888888888889</v>
      </c>
      <c r="H63" s="5">
        <v>0.299</v>
      </c>
      <c r="I63" s="6">
        <f>J63*100/D63</f>
        <v>5.27336860670194</v>
      </c>
      <c r="J63" s="7">
        <f>H63/0.9</f>
        <v>0.3322222222222222</v>
      </c>
    </row>
    <row r="64" spans="1:10" ht="18">
      <c r="A64" s="93"/>
      <c r="B64" s="94"/>
      <c r="C64" s="25" t="s">
        <v>143</v>
      </c>
      <c r="D64" s="24">
        <v>6.3</v>
      </c>
      <c r="E64" s="5" t="s">
        <v>144</v>
      </c>
      <c r="F64" s="44" t="s">
        <v>144</v>
      </c>
      <c r="G64" s="44" t="s">
        <v>144</v>
      </c>
      <c r="H64" s="44" t="s">
        <v>144</v>
      </c>
      <c r="I64" s="11" t="s">
        <v>144</v>
      </c>
      <c r="J64" s="11" t="s">
        <v>144</v>
      </c>
    </row>
    <row r="65" spans="1:10" s="19" customFormat="1" ht="3.75" customHeight="1">
      <c r="A65" s="17"/>
      <c r="B65" s="29"/>
      <c r="C65" s="27"/>
      <c r="D65" s="28"/>
      <c r="E65" s="5"/>
      <c r="F65" s="16"/>
      <c r="G65" s="18"/>
      <c r="H65" s="5"/>
      <c r="I65" s="16"/>
      <c r="J65" s="18"/>
    </row>
    <row r="66" spans="1:10" ht="18">
      <c r="A66" s="93" t="s">
        <v>4</v>
      </c>
      <c r="B66" s="94" t="s">
        <v>39</v>
      </c>
      <c r="C66" s="25" t="s">
        <v>142</v>
      </c>
      <c r="D66" s="24">
        <v>10</v>
      </c>
      <c r="E66" s="5">
        <v>0.981</v>
      </c>
      <c r="F66" s="6">
        <f>G66*100/D66</f>
        <v>10.899999999999999</v>
      </c>
      <c r="G66" s="45">
        <f>E66/0.9</f>
        <v>1.0899999999999999</v>
      </c>
      <c r="H66" s="5">
        <v>0.749</v>
      </c>
      <c r="I66" s="6">
        <f>J66*100/D66</f>
        <v>8.322222222222221</v>
      </c>
      <c r="J66" s="7">
        <f>H66/0.9</f>
        <v>0.8322222222222222</v>
      </c>
    </row>
    <row r="67" spans="1:10" ht="18">
      <c r="A67" s="93"/>
      <c r="B67" s="94"/>
      <c r="C67" s="25" t="s">
        <v>143</v>
      </c>
      <c r="D67" s="24">
        <v>10</v>
      </c>
      <c r="E67" s="5" t="s">
        <v>144</v>
      </c>
      <c r="F67" s="44" t="s">
        <v>144</v>
      </c>
      <c r="G67" s="44" t="s">
        <v>144</v>
      </c>
      <c r="H67" s="44" t="s">
        <v>144</v>
      </c>
      <c r="I67" s="11" t="s">
        <v>144</v>
      </c>
      <c r="J67" s="11" t="s">
        <v>144</v>
      </c>
    </row>
    <row r="68" spans="1:10" s="19" customFormat="1" ht="3.75" customHeight="1">
      <c r="A68" s="17"/>
      <c r="B68" s="29"/>
      <c r="C68" s="27"/>
      <c r="D68" s="28"/>
      <c r="E68" s="5"/>
      <c r="F68" s="16"/>
      <c r="G68" s="18"/>
      <c r="H68" s="5"/>
      <c r="I68" s="16"/>
      <c r="J68" s="18"/>
    </row>
    <row r="69" spans="1:10" ht="18">
      <c r="A69" s="93" t="s">
        <v>6</v>
      </c>
      <c r="B69" s="94" t="s">
        <v>40</v>
      </c>
      <c r="C69" s="25" t="s">
        <v>142</v>
      </c>
      <c r="D69" s="24">
        <v>4</v>
      </c>
      <c r="E69" s="5">
        <v>0.245</v>
      </c>
      <c r="F69" s="6">
        <f>G69*100/D69</f>
        <v>6.805555555555555</v>
      </c>
      <c r="G69" s="45">
        <f>E69/0.9</f>
        <v>0.2722222222222222</v>
      </c>
      <c r="H69" s="44">
        <v>0.114</v>
      </c>
      <c r="I69" s="6">
        <f>J69*100/D69</f>
        <v>3.166666666666667</v>
      </c>
      <c r="J69" s="7">
        <f>H69/0.9</f>
        <v>0.12666666666666668</v>
      </c>
    </row>
    <row r="70" spans="1:10" ht="18">
      <c r="A70" s="93"/>
      <c r="B70" s="94"/>
      <c r="C70" s="25" t="s">
        <v>143</v>
      </c>
      <c r="D70" s="24">
        <v>1.6</v>
      </c>
      <c r="E70" s="5" t="s">
        <v>144</v>
      </c>
      <c r="F70" s="44" t="s">
        <v>144</v>
      </c>
      <c r="G70" s="44" t="s">
        <v>144</v>
      </c>
      <c r="H70" s="44" t="s">
        <v>144</v>
      </c>
      <c r="I70" s="11" t="s">
        <v>144</v>
      </c>
      <c r="J70" s="11" t="s">
        <v>144</v>
      </c>
    </row>
    <row r="71" spans="1:10" s="19" customFormat="1" ht="3.75" customHeight="1">
      <c r="A71" s="17"/>
      <c r="B71" s="29"/>
      <c r="C71" s="27"/>
      <c r="D71" s="28"/>
      <c r="E71" s="5"/>
      <c r="F71" s="16"/>
      <c r="G71" s="18"/>
      <c r="H71" s="5"/>
      <c r="I71" s="16"/>
      <c r="J71" s="18"/>
    </row>
    <row r="72" spans="1:10" ht="18">
      <c r="A72" s="93" t="s">
        <v>8</v>
      </c>
      <c r="B72" s="94" t="s">
        <v>41</v>
      </c>
      <c r="C72" s="25" t="s">
        <v>142</v>
      </c>
      <c r="D72" s="24">
        <v>1.6</v>
      </c>
      <c r="E72" s="5">
        <v>0.599</v>
      </c>
      <c r="F72" s="6">
        <f>G72*100/D72</f>
        <v>41.59722222222222</v>
      </c>
      <c r="G72" s="45">
        <f>E72/0.9</f>
        <v>0.6655555555555556</v>
      </c>
      <c r="H72" s="5">
        <v>0.327</v>
      </c>
      <c r="I72" s="6">
        <f>J72*100/D72</f>
        <v>22.708333333333332</v>
      </c>
      <c r="J72" s="7">
        <f>H72/0.9</f>
        <v>0.36333333333333334</v>
      </c>
    </row>
    <row r="73" spans="1:10" ht="18">
      <c r="A73" s="93"/>
      <c r="B73" s="94"/>
      <c r="C73" s="25" t="s">
        <v>143</v>
      </c>
      <c r="D73" s="24">
        <v>1.6</v>
      </c>
      <c r="E73" s="5" t="s">
        <v>144</v>
      </c>
      <c r="F73" s="44" t="s">
        <v>144</v>
      </c>
      <c r="G73" s="44" t="s">
        <v>144</v>
      </c>
      <c r="H73" s="44" t="s">
        <v>144</v>
      </c>
      <c r="I73" s="11" t="s">
        <v>144</v>
      </c>
      <c r="J73" s="11" t="s">
        <v>144</v>
      </c>
    </row>
    <row r="74" spans="1:10" s="19" customFormat="1" ht="3.75" customHeight="1">
      <c r="A74" s="17"/>
      <c r="B74" s="29"/>
      <c r="C74" s="27"/>
      <c r="D74" s="28"/>
      <c r="E74" s="5"/>
      <c r="F74" s="16"/>
      <c r="G74" s="18"/>
      <c r="H74" s="5"/>
      <c r="I74" s="16"/>
      <c r="J74" s="18"/>
    </row>
    <row r="75" spans="1:10" ht="18">
      <c r="A75" s="93" t="s">
        <v>10</v>
      </c>
      <c r="B75" s="94" t="s">
        <v>153</v>
      </c>
      <c r="C75" s="25" t="s">
        <v>143</v>
      </c>
      <c r="D75" s="24">
        <v>6.3</v>
      </c>
      <c r="E75" s="5">
        <v>0.112</v>
      </c>
      <c r="F75" s="6">
        <f>G75*100/D75</f>
        <v>1.9753086419753088</v>
      </c>
      <c r="G75" s="45">
        <f>E75/0.9</f>
        <v>0.12444444444444444</v>
      </c>
      <c r="H75" s="5">
        <v>0.04</v>
      </c>
      <c r="I75" s="6">
        <f>J75*100/D75</f>
        <v>0.7054673721340389</v>
      </c>
      <c r="J75" s="7">
        <f>H75/0.9</f>
        <v>0.044444444444444446</v>
      </c>
    </row>
    <row r="76" spans="1:10" ht="18">
      <c r="A76" s="93"/>
      <c r="B76" s="94"/>
      <c r="C76" s="25" t="s">
        <v>146</v>
      </c>
      <c r="D76" s="24">
        <v>1</v>
      </c>
      <c r="E76" s="5" t="s">
        <v>144</v>
      </c>
      <c r="F76" s="44" t="s">
        <v>144</v>
      </c>
      <c r="G76" s="44" t="s">
        <v>144</v>
      </c>
      <c r="H76" s="44" t="s">
        <v>144</v>
      </c>
      <c r="I76" s="11" t="s">
        <v>144</v>
      </c>
      <c r="J76" s="11" t="s">
        <v>144</v>
      </c>
    </row>
    <row r="77" spans="1:10" s="19" customFormat="1" ht="3.75" customHeight="1">
      <c r="A77" s="17"/>
      <c r="B77" s="29"/>
      <c r="C77" s="27"/>
      <c r="D77" s="28"/>
      <c r="E77" s="5"/>
      <c r="F77" s="20"/>
      <c r="G77" s="20"/>
      <c r="H77" s="44"/>
      <c r="I77" s="20"/>
      <c r="J77" s="20"/>
    </row>
    <row r="78" spans="1:10" ht="18">
      <c r="A78" s="93" t="s">
        <v>12</v>
      </c>
      <c r="B78" s="94" t="s">
        <v>123</v>
      </c>
      <c r="C78" s="25" t="s">
        <v>147</v>
      </c>
      <c r="D78" s="24">
        <v>63</v>
      </c>
      <c r="E78" s="5" t="s">
        <v>144</v>
      </c>
      <c r="F78" s="5" t="s">
        <v>144</v>
      </c>
      <c r="G78" s="5" t="s">
        <v>144</v>
      </c>
      <c r="H78" s="5" t="s">
        <v>144</v>
      </c>
      <c r="I78" s="5" t="s">
        <v>144</v>
      </c>
      <c r="J78" s="5" t="s">
        <v>144</v>
      </c>
    </row>
    <row r="79" spans="1:10" ht="18">
      <c r="A79" s="93"/>
      <c r="B79" s="94"/>
      <c r="C79" s="25" t="s">
        <v>146</v>
      </c>
      <c r="D79" s="24">
        <v>10</v>
      </c>
      <c r="E79" s="5">
        <v>0.109</v>
      </c>
      <c r="F79" s="6">
        <f>G79*100/D79</f>
        <v>1.211111111111111</v>
      </c>
      <c r="G79" s="45">
        <f>E79/0.9</f>
        <v>0.12111111111111111</v>
      </c>
      <c r="H79" s="5">
        <v>0.063</v>
      </c>
      <c r="I79" s="6">
        <f>J79*100/D79</f>
        <v>0.7</v>
      </c>
      <c r="J79" s="7">
        <f>H79/0.9</f>
        <v>0.06999999999999999</v>
      </c>
    </row>
    <row r="80" spans="1:10" ht="18">
      <c r="A80" s="93"/>
      <c r="B80" s="94"/>
      <c r="C80" s="25" t="s">
        <v>148</v>
      </c>
      <c r="D80" s="24">
        <v>6.3</v>
      </c>
      <c r="E80" s="5" t="s">
        <v>144</v>
      </c>
      <c r="F80" s="44" t="s">
        <v>144</v>
      </c>
      <c r="G80" s="44" t="s">
        <v>144</v>
      </c>
      <c r="H80" s="44" t="s">
        <v>144</v>
      </c>
      <c r="I80" s="11" t="s">
        <v>144</v>
      </c>
      <c r="J80" s="11" t="s">
        <v>144</v>
      </c>
    </row>
    <row r="81" spans="1:10" s="19" customFormat="1" ht="3.75" customHeight="1">
      <c r="A81" s="17"/>
      <c r="B81" s="29"/>
      <c r="C81" s="27"/>
      <c r="D81" s="28"/>
      <c r="E81" s="5"/>
      <c r="F81" s="20"/>
      <c r="G81" s="20"/>
      <c r="H81" s="44"/>
      <c r="I81" s="20"/>
      <c r="J81" s="20"/>
    </row>
    <row r="82" spans="1:10" ht="18">
      <c r="A82" s="93" t="s">
        <v>14</v>
      </c>
      <c r="B82" s="94" t="s">
        <v>42</v>
      </c>
      <c r="C82" s="25" t="s">
        <v>142</v>
      </c>
      <c r="D82" s="24">
        <v>6.3</v>
      </c>
      <c r="E82" s="5">
        <v>0.114</v>
      </c>
      <c r="F82" s="6">
        <f>G82*100/D82</f>
        <v>2.0105820105820107</v>
      </c>
      <c r="G82" s="45">
        <f>E82/0.9</f>
        <v>0.12666666666666668</v>
      </c>
      <c r="H82" s="44">
        <v>0.082</v>
      </c>
      <c r="I82" s="6">
        <f>J82*100/D82</f>
        <v>1.4462081128747795</v>
      </c>
      <c r="J82" s="7">
        <f>H82/0.9</f>
        <v>0.09111111111111111</v>
      </c>
    </row>
    <row r="83" spans="1:10" ht="18">
      <c r="A83" s="93"/>
      <c r="B83" s="94"/>
      <c r="C83" s="25" t="s">
        <v>143</v>
      </c>
      <c r="D83" s="24">
        <v>6.3</v>
      </c>
      <c r="E83" s="5" t="s">
        <v>144</v>
      </c>
      <c r="F83" s="44" t="s">
        <v>144</v>
      </c>
      <c r="G83" s="44" t="s">
        <v>144</v>
      </c>
      <c r="H83" s="44" t="s">
        <v>144</v>
      </c>
      <c r="I83" s="11" t="s">
        <v>144</v>
      </c>
      <c r="J83" s="11" t="s">
        <v>144</v>
      </c>
    </row>
    <row r="84" spans="1:10" s="19" customFormat="1" ht="3.75" customHeight="1">
      <c r="A84" s="17"/>
      <c r="B84" s="29"/>
      <c r="C84" s="27"/>
      <c r="D84" s="28"/>
      <c r="E84" s="5"/>
      <c r="F84" s="16"/>
      <c r="G84" s="18"/>
      <c r="H84" s="44"/>
      <c r="I84" s="16"/>
      <c r="J84" s="18"/>
    </row>
    <row r="85" spans="1:10" ht="18">
      <c r="A85" s="91" t="s">
        <v>16</v>
      </c>
      <c r="B85" s="92" t="s">
        <v>43</v>
      </c>
      <c r="C85" s="25" t="s">
        <v>142</v>
      </c>
      <c r="D85" s="24">
        <v>2.5</v>
      </c>
      <c r="E85" s="5">
        <v>0.085</v>
      </c>
      <c r="F85" s="6">
        <f>G85*100/D85</f>
        <v>3.7777777777777777</v>
      </c>
      <c r="G85" s="45">
        <f>E85/0.9</f>
        <v>0.09444444444444444</v>
      </c>
      <c r="H85" s="44">
        <v>0.039</v>
      </c>
      <c r="I85" s="6">
        <f>J85*100/D85</f>
        <v>1.7333333333333336</v>
      </c>
      <c r="J85" s="7">
        <f>H85/0.9</f>
        <v>0.043333333333333335</v>
      </c>
    </row>
    <row r="86" spans="1:10" ht="18">
      <c r="A86" s="91"/>
      <c r="B86" s="92"/>
      <c r="C86" s="23" t="s">
        <v>143</v>
      </c>
      <c r="D86" s="14">
        <v>2.5</v>
      </c>
      <c r="E86" s="5" t="s">
        <v>144</v>
      </c>
      <c r="F86" s="44" t="s">
        <v>144</v>
      </c>
      <c r="G86" s="44" t="s">
        <v>144</v>
      </c>
      <c r="H86" s="44" t="s">
        <v>144</v>
      </c>
      <c r="I86" s="11" t="s">
        <v>144</v>
      </c>
      <c r="J86" s="11" t="s">
        <v>144</v>
      </c>
    </row>
    <row r="87" spans="1:10" s="19" customFormat="1" ht="3.75" customHeight="1">
      <c r="A87" s="17"/>
      <c r="B87" s="29"/>
      <c r="C87" s="27"/>
      <c r="D87" s="28"/>
      <c r="E87" s="5"/>
      <c r="F87" s="20"/>
      <c r="G87" s="20"/>
      <c r="H87" s="44"/>
      <c r="I87" s="20"/>
      <c r="J87" s="20"/>
    </row>
    <row r="88" spans="1:10" ht="18">
      <c r="A88" s="91" t="s">
        <v>18</v>
      </c>
      <c r="B88" s="92" t="s">
        <v>44</v>
      </c>
      <c r="C88" s="23" t="s">
        <v>142</v>
      </c>
      <c r="D88" s="14">
        <v>4</v>
      </c>
      <c r="E88" s="5" t="s">
        <v>144</v>
      </c>
      <c r="F88" s="44" t="s">
        <v>144</v>
      </c>
      <c r="G88" s="44" t="s">
        <v>144</v>
      </c>
      <c r="H88" s="44" t="s">
        <v>144</v>
      </c>
      <c r="I88" s="11" t="s">
        <v>144</v>
      </c>
      <c r="J88" s="11" t="s">
        <v>144</v>
      </c>
    </row>
    <row r="89" spans="1:10" ht="18">
      <c r="A89" s="91"/>
      <c r="B89" s="92"/>
      <c r="C89" s="23" t="s">
        <v>143</v>
      </c>
      <c r="D89" s="14">
        <v>1.6</v>
      </c>
      <c r="E89" s="5">
        <v>0.003</v>
      </c>
      <c r="F89" s="6">
        <f>G89*100/D89</f>
        <v>0.20833333333333331</v>
      </c>
      <c r="G89" s="45">
        <f>E89/0.9</f>
        <v>0.003333333333333333</v>
      </c>
      <c r="H89" s="5">
        <v>0.002</v>
      </c>
      <c r="I89" s="9">
        <f>J89*100/D89</f>
        <v>0.13888888888888887</v>
      </c>
      <c r="J89" s="7">
        <f>H89/0.9</f>
        <v>0.0022222222222222222</v>
      </c>
    </row>
    <row r="90" spans="1:10" s="19" customFormat="1" ht="3.75" customHeight="1">
      <c r="A90" s="17"/>
      <c r="B90" s="17"/>
      <c r="C90" s="27"/>
      <c r="D90" s="28"/>
      <c r="E90" s="5"/>
      <c r="F90" s="16"/>
      <c r="G90" s="18"/>
      <c r="H90" s="5"/>
      <c r="I90" s="16"/>
      <c r="J90" s="18"/>
    </row>
    <row r="91" spans="1:10" ht="18">
      <c r="A91" s="91" t="s">
        <v>20</v>
      </c>
      <c r="B91" s="92" t="s">
        <v>45</v>
      </c>
      <c r="C91" s="23" t="s">
        <v>142</v>
      </c>
      <c r="D91" s="14">
        <v>2.5</v>
      </c>
      <c r="E91" s="5" t="s">
        <v>144</v>
      </c>
      <c r="F91" s="44" t="s">
        <v>144</v>
      </c>
      <c r="G91" s="44" t="s">
        <v>144</v>
      </c>
      <c r="H91" s="44" t="s">
        <v>144</v>
      </c>
      <c r="I91" s="44" t="s">
        <v>144</v>
      </c>
      <c r="J91" s="44" t="s">
        <v>144</v>
      </c>
    </row>
    <row r="92" spans="1:10" ht="18">
      <c r="A92" s="91"/>
      <c r="B92" s="92"/>
      <c r="C92" s="23" t="s">
        <v>143</v>
      </c>
      <c r="D92" s="14">
        <v>2.5</v>
      </c>
      <c r="E92" s="5">
        <v>0.138</v>
      </c>
      <c r="F92" s="6">
        <f>G92*100/D92</f>
        <v>6.133333333333335</v>
      </c>
      <c r="G92" s="45">
        <f>E92/0.9</f>
        <v>0.15333333333333335</v>
      </c>
      <c r="H92" s="44">
        <v>0.084</v>
      </c>
      <c r="I92" s="6">
        <f>J92*100/D92</f>
        <v>3.7333333333333334</v>
      </c>
      <c r="J92" s="45">
        <f>H92/0.9</f>
        <v>0.09333333333333334</v>
      </c>
    </row>
    <row r="93" spans="1:10" ht="3.75" customHeight="1">
      <c r="A93" s="17"/>
      <c r="B93" s="29"/>
      <c r="C93" s="27"/>
      <c r="D93" s="28"/>
      <c r="E93" s="24"/>
      <c r="F93" s="28"/>
      <c r="G93" s="28"/>
      <c r="H93" s="24"/>
      <c r="I93" s="28"/>
      <c r="J93" s="28"/>
    </row>
    <row r="94" spans="1:10" ht="18">
      <c r="A94" s="91" t="s">
        <v>22</v>
      </c>
      <c r="B94" s="92" t="s">
        <v>46</v>
      </c>
      <c r="C94" s="23" t="s">
        <v>142</v>
      </c>
      <c r="D94" s="14">
        <v>4</v>
      </c>
      <c r="E94" s="5" t="s">
        <v>144</v>
      </c>
      <c r="F94" s="44" t="s">
        <v>144</v>
      </c>
      <c r="G94" s="44" t="s">
        <v>144</v>
      </c>
      <c r="H94" s="44" t="s">
        <v>144</v>
      </c>
      <c r="I94" s="44" t="s">
        <v>144</v>
      </c>
      <c r="J94" s="44" t="s">
        <v>144</v>
      </c>
    </row>
    <row r="95" spans="1:10" ht="18">
      <c r="A95" s="91"/>
      <c r="B95" s="92"/>
      <c r="C95" s="23" t="s">
        <v>143</v>
      </c>
      <c r="D95" s="14">
        <v>1.6</v>
      </c>
      <c r="E95" s="5">
        <v>0.196</v>
      </c>
      <c r="F95" s="6">
        <f>G95*100/D95</f>
        <v>13.61111111111111</v>
      </c>
      <c r="G95" s="45">
        <f>E95/0.9</f>
        <v>0.2177777777777778</v>
      </c>
      <c r="H95" s="44">
        <v>0.131</v>
      </c>
      <c r="I95" s="6">
        <f>J95*100/D95</f>
        <v>9.097222222222221</v>
      </c>
      <c r="J95" s="45">
        <f>H95/0.9</f>
        <v>0.14555555555555555</v>
      </c>
    </row>
    <row r="96" spans="1:10" ht="3.75" customHeight="1">
      <c r="A96" s="17"/>
      <c r="B96" s="29"/>
      <c r="C96" s="27"/>
      <c r="D96" s="28"/>
      <c r="E96" s="24"/>
      <c r="F96" s="28"/>
      <c r="G96" s="28"/>
      <c r="H96" s="24"/>
      <c r="I96" s="28"/>
      <c r="J96" s="28"/>
    </row>
    <row r="97" spans="1:10" ht="18">
      <c r="A97" s="91" t="s">
        <v>24</v>
      </c>
      <c r="B97" s="92" t="s">
        <v>47</v>
      </c>
      <c r="C97" s="23" t="s">
        <v>142</v>
      </c>
      <c r="D97" s="14">
        <v>2.5</v>
      </c>
      <c r="E97" s="5" t="s">
        <v>144</v>
      </c>
      <c r="F97" s="44" t="s">
        <v>144</v>
      </c>
      <c r="G97" s="44" t="s">
        <v>144</v>
      </c>
      <c r="H97" s="44" t="s">
        <v>144</v>
      </c>
      <c r="I97" s="44" t="s">
        <v>144</v>
      </c>
      <c r="J97" s="44" t="s">
        <v>144</v>
      </c>
    </row>
    <row r="98" spans="1:10" ht="18">
      <c r="A98" s="91"/>
      <c r="B98" s="92"/>
      <c r="C98" s="23" t="s">
        <v>143</v>
      </c>
      <c r="D98" s="14">
        <v>2.5</v>
      </c>
      <c r="E98" s="5">
        <v>0.067</v>
      </c>
      <c r="F98" s="6">
        <f>G98*100/D98</f>
        <v>2.9777777777777783</v>
      </c>
      <c r="G98" s="45">
        <f>E98/0.9</f>
        <v>0.07444444444444445</v>
      </c>
      <c r="H98" s="44">
        <v>0.025</v>
      </c>
      <c r="I98" s="6">
        <f>J98*100/D98</f>
        <v>1.1111111111111112</v>
      </c>
      <c r="J98" s="45">
        <f>H98/0.9</f>
        <v>0.02777777777777778</v>
      </c>
    </row>
    <row r="99" spans="1:10" ht="3.75" customHeight="1">
      <c r="A99" s="17"/>
      <c r="B99" s="29"/>
      <c r="C99" s="27"/>
      <c r="D99" s="28"/>
      <c r="E99" s="24"/>
      <c r="F99" s="28"/>
      <c r="G99" s="28"/>
      <c r="H99" s="24"/>
      <c r="I99" s="28"/>
      <c r="J99" s="28"/>
    </row>
    <row r="100" spans="1:10" ht="18">
      <c r="A100" s="91" t="s">
        <v>26</v>
      </c>
      <c r="B100" s="92" t="s">
        <v>48</v>
      </c>
      <c r="C100" s="23" t="s">
        <v>142</v>
      </c>
      <c r="D100" s="14">
        <v>1.6</v>
      </c>
      <c r="E100" s="5">
        <v>0.207</v>
      </c>
      <c r="F100" s="6">
        <f>G100*100/D100</f>
        <v>14.375</v>
      </c>
      <c r="G100" s="45">
        <f>E100/0.9</f>
        <v>0.22999999999999998</v>
      </c>
      <c r="H100" s="5">
        <v>0.085</v>
      </c>
      <c r="I100" s="6">
        <f>J100*100/D100</f>
        <v>5.902777777777778</v>
      </c>
      <c r="J100" s="45">
        <f>H100/0.9</f>
        <v>0.09444444444444444</v>
      </c>
    </row>
    <row r="101" spans="1:10" ht="18">
      <c r="A101" s="91"/>
      <c r="B101" s="92"/>
      <c r="C101" s="23" t="s">
        <v>143</v>
      </c>
      <c r="D101" s="14">
        <v>4</v>
      </c>
      <c r="E101" s="5" t="s">
        <v>144</v>
      </c>
      <c r="F101" s="5" t="s">
        <v>144</v>
      </c>
      <c r="G101" s="5" t="s">
        <v>144</v>
      </c>
      <c r="H101" s="5" t="s">
        <v>144</v>
      </c>
      <c r="I101" s="5" t="s">
        <v>144</v>
      </c>
      <c r="J101" s="5" t="s">
        <v>144</v>
      </c>
    </row>
    <row r="102" spans="1:10" ht="3.75" customHeight="1">
      <c r="A102" s="17"/>
      <c r="B102" s="29"/>
      <c r="C102" s="27"/>
      <c r="D102" s="28"/>
      <c r="E102" s="24"/>
      <c r="F102" s="28"/>
      <c r="G102" s="28"/>
      <c r="H102" s="24"/>
      <c r="I102" s="28"/>
      <c r="J102" s="28"/>
    </row>
    <row r="103" spans="1:10" ht="18">
      <c r="A103" s="91" t="s">
        <v>28</v>
      </c>
      <c r="B103" s="92" t="s">
        <v>49</v>
      </c>
      <c r="C103" s="23" t="s">
        <v>142</v>
      </c>
      <c r="D103" s="14">
        <v>1</v>
      </c>
      <c r="E103" s="5">
        <v>0.05</v>
      </c>
      <c r="F103" s="6">
        <f>G103*100/D103</f>
        <v>5.555555555555556</v>
      </c>
      <c r="G103" s="45">
        <f>E103/0.9</f>
        <v>0.05555555555555556</v>
      </c>
      <c r="H103" s="5">
        <v>0.024</v>
      </c>
      <c r="I103" s="6">
        <f>J103*100/D103</f>
        <v>2.6666666666666665</v>
      </c>
      <c r="J103" s="45">
        <f>H103/0.9</f>
        <v>0.026666666666666665</v>
      </c>
    </row>
    <row r="104" spans="1:10" ht="18">
      <c r="A104" s="91"/>
      <c r="B104" s="92"/>
      <c r="C104" s="23" t="s">
        <v>143</v>
      </c>
      <c r="D104" s="14">
        <v>2.5</v>
      </c>
      <c r="E104" s="5" t="s">
        <v>144</v>
      </c>
      <c r="F104" s="5" t="s">
        <v>144</v>
      </c>
      <c r="G104" s="5" t="s">
        <v>144</v>
      </c>
      <c r="H104" s="5" t="s">
        <v>144</v>
      </c>
      <c r="I104" s="5" t="s">
        <v>144</v>
      </c>
      <c r="J104" s="5" t="s">
        <v>144</v>
      </c>
    </row>
    <row r="105" spans="1:10" ht="3.75" customHeight="1">
      <c r="A105" s="17"/>
      <c r="B105" s="29"/>
      <c r="C105" s="27"/>
      <c r="D105" s="28"/>
      <c r="E105" s="24"/>
      <c r="F105" s="28"/>
      <c r="G105" s="28"/>
      <c r="H105" s="24"/>
      <c r="I105" s="28"/>
      <c r="J105" s="28"/>
    </row>
    <row r="106" spans="1:10" ht="18">
      <c r="A106" s="93" t="s">
        <v>30</v>
      </c>
      <c r="B106" s="94" t="s">
        <v>50</v>
      </c>
      <c r="C106" s="23" t="s">
        <v>142</v>
      </c>
      <c r="D106" s="14">
        <v>10</v>
      </c>
      <c r="E106" s="5">
        <v>0.169</v>
      </c>
      <c r="F106" s="6">
        <f>G106*100/D106</f>
        <v>1.8777777777777778</v>
      </c>
      <c r="G106" s="45">
        <f>E106/0.9</f>
        <v>0.1877777777777778</v>
      </c>
      <c r="H106" s="5">
        <v>0.103</v>
      </c>
      <c r="I106" s="6">
        <f>J106*100/D106</f>
        <v>1.1444444444444444</v>
      </c>
      <c r="J106" s="7">
        <f>H106/0.9</f>
        <v>0.11444444444444443</v>
      </c>
    </row>
    <row r="107" spans="1:10" ht="18">
      <c r="A107" s="93"/>
      <c r="B107" s="94"/>
      <c r="C107" s="25" t="s">
        <v>143</v>
      </c>
      <c r="D107" s="24">
        <v>10</v>
      </c>
      <c r="E107" s="5" t="s">
        <v>144</v>
      </c>
      <c r="F107" s="5" t="s">
        <v>144</v>
      </c>
      <c r="G107" s="5" t="s">
        <v>144</v>
      </c>
      <c r="H107" s="5" t="s">
        <v>144</v>
      </c>
      <c r="I107" s="5" t="s">
        <v>144</v>
      </c>
      <c r="J107" s="5" t="s">
        <v>144</v>
      </c>
    </row>
    <row r="108" spans="1:10" ht="3.75" customHeight="1">
      <c r="A108" s="17"/>
      <c r="B108" s="29"/>
      <c r="C108" s="27"/>
      <c r="D108" s="28"/>
      <c r="E108" s="24"/>
      <c r="F108" s="28"/>
      <c r="G108" s="28"/>
      <c r="H108" s="24"/>
      <c r="I108" s="28"/>
      <c r="J108" s="28"/>
    </row>
    <row r="109" spans="1:10" ht="18">
      <c r="A109" s="91" t="s">
        <v>32</v>
      </c>
      <c r="B109" s="92" t="s">
        <v>51</v>
      </c>
      <c r="C109" s="25" t="s">
        <v>142</v>
      </c>
      <c r="D109" s="24">
        <v>1.6</v>
      </c>
      <c r="E109" s="5" t="s">
        <v>144</v>
      </c>
      <c r="F109" s="44" t="s">
        <v>144</v>
      </c>
      <c r="G109" s="44" t="s">
        <v>144</v>
      </c>
      <c r="H109" s="44" t="s">
        <v>144</v>
      </c>
      <c r="I109" s="11" t="s">
        <v>144</v>
      </c>
      <c r="J109" s="11" t="s">
        <v>144</v>
      </c>
    </row>
    <row r="110" spans="1:10" ht="18">
      <c r="A110" s="91"/>
      <c r="B110" s="92"/>
      <c r="C110" s="23" t="s">
        <v>143</v>
      </c>
      <c r="D110" s="14">
        <v>1</v>
      </c>
      <c r="E110" s="5">
        <v>1.06</v>
      </c>
      <c r="F110" s="6">
        <f>G110*100/D110</f>
        <v>117.77777777777779</v>
      </c>
      <c r="G110" s="45">
        <f>E110/0.9</f>
        <v>1.1777777777777778</v>
      </c>
      <c r="H110" s="44">
        <v>1.05</v>
      </c>
      <c r="I110" s="9">
        <f>J110*100/D110</f>
        <v>116.66666666666667</v>
      </c>
      <c r="J110" s="7">
        <f>H110/0.9</f>
        <v>1.1666666666666667</v>
      </c>
    </row>
    <row r="111" spans="1:10" ht="3.75" customHeight="1">
      <c r="A111" s="17"/>
      <c r="B111" s="29"/>
      <c r="C111" s="27"/>
      <c r="D111" s="28"/>
      <c r="E111" s="24"/>
      <c r="F111" s="28"/>
      <c r="G111" s="28"/>
      <c r="H111" s="24"/>
      <c r="I111" s="28"/>
      <c r="J111" s="28"/>
    </row>
    <row r="112" spans="1:10" ht="18">
      <c r="A112" s="91" t="s">
        <v>34</v>
      </c>
      <c r="B112" s="92" t="s">
        <v>53</v>
      </c>
      <c r="C112" s="23" t="s">
        <v>142</v>
      </c>
      <c r="D112" s="14">
        <v>2.5</v>
      </c>
      <c r="E112" s="5" t="s">
        <v>144</v>
      </c>
      <c r="F112" s="5" t="s">
        <v>144</v>
      </c>
      <c r="G112" s="5" t="s">
        <v>144</v>
      </c>
      <c r="H112" s="5" t="s">
        <v>144</v>
      </c>
      <c r="I112" s="2" t="s">
        <v>144</v>
      </c>
      <c r="J112" s="2" t="s">
        <v>144</v>
      </c>
    </row>
    <row r="113" spans="1:10" ht="18">
      <c r="A113" s="91"/>
      <c r="B113" s="92"/>
      <c r="C113" s="23" t="s">
        <v>143</v>
      </c>
      <c r="D113" s="14">
        <v>1.6</v>
      </c>
      <c r="E113" s="5">
        <v>0.163</v>
      </c>
      <c r="F113" s="6">
        <f>G113*100/D113</f>
        <v>11.319444444444443</v>
      </c>
      <c r="G113" s="45">
        <f>E113/0.9</f>
        <v>0.1811111111111111</v>
      </c>
      <c r="H113" s="44">
        <v>0.098</v>
      </c>
      <c r="I113" s="9">
        <f>J113*100/D113</f>
        <v>6.805555555555555</v>
      </c>
      <c r="J113" s="7">
        <f>H113/0.9</f>
        <v>0.1088888888888889</v>
      </c>
    </row>
    <row r="114" spans="1:10" ht="3.75" customHeight="1">
      <c r="A114" s="17"/>
      <c r="B114" s="29"/>
      <c r="C114" s="27"/>
      <c r="D114" s="28"/>
      <c r="E114" s="24"/>
      <c r="F114" s="28"/>
      <c r="G114" s="28"/>
      <c r="H114" s="24"/>
      <c r="I114" s="28"/>
      <c r="J114" s="18"/>
    </row>
    <row r="115" spans="1:10" ht="18">
      <c r="A115" s="91" t="s">
        <v>52</v>
      </c>
      <c r="B115" s="92" t="s">
        <v>55</v>
      </c>
      <c r="C115" s="23" t="s">
        <v>142</v>
      </c>
      <c r="D115" s="14">
        <v>2.5</v>
      </c>
      <c r="E115" s="5">
        <v>0.071</v>
      </c>
      <c r="F115" s="6">
        <f>G115*100/D115</f>
        <v>3.1555555555555554</v>
      </c>
      <c r="G115" s="45">
        <f>E115/0.9</f>
        <v>0.07888888888888888</v>
      </c>
      <c r="H115" s="44">
        <v>0.039</v>
      </c>
      <c r="I115" s="9">
        <f>J115*100/D115</f>
        <v>1.7333333333333336</v>
      </c>
      <c r="J115" s="7">
        <f>H115/0.9</f>
        <v>0.043333333333333335</v>
      </c>
    </row>
    <row r="116" spans="1:10" ht="18">
      <c r="A116" s="91"/>
      <c r="B116" s="92"/>
      <c r="C116" s="26" t="s">
        <v>143</v>
      </c>
      <c r="D116" s="9">
        <v>2.5</v>
      </c>
      <c r="E116" s="5" t="s">
        <v>144</v>
      </c>
      <c r="F116" s="44" t="s">
        <v>144</v>
      </c>
      <c r="G116" s="44" t="s">
        <v>144</v>
      </c>
      <c r="H116" s="44" t="s">
        <v>144</v>
      </c>
      <c r="I116" s="11" t="s">
        <v>144</v>
      </c>
      <c r="J116" s="11" t="s">
        <v>144</v>
      </c>
    </row>
    <row r="117" spans="1:10" ht="3.75" customHeight="1">
      <c r="A117" s="17"/>
      <c r="B117" s="29"/>
      <c r="C117" s="29"/>
      <c r="D117" s="16"/>
      <c r="E117" s="6"/>
      <c r="F117" s="16"/>
      <c r="G117" s="16"/>
      <c r="H117" s="6"/>
      <c r="I117" s="16"/>
      <c r="J117" s="16"/>
    </row>
    <row r="118" spans="1:10" ht="18">
      <c r="A118" s="91" t="s">
        <v>54</v>
      </c>
      <c r="B118" s="92" t="s">
        <v>57</v>
      </c>
      <c r="C118" s="26" t="s">
        <v>142</v>
      </c>
      <c r="D118" s="9">
        <v>1.6</v>
      </c>
      <c r="E118" s="5">
        <v>0.365</v>
      </c>
      <c r="F118" s="6">
        <f>G118*100/D118</f>
        <v>25.34722222222222</v>
      </c>
      <c r="G118" s="45">
        <f>E118/0.9</f>
        <v>0.40555555555555556</v>
      </c>
      <c r="H118" s="44">
        <v>0.158</v>
      </c>
      <c r="I118" s="9">
        <f>J118*100/D118</f>
        <v>10.97222222222222</v>
      </c>
      <c r="J118" s="7">
        <f>H118/0.9</f>
        <v>0.17555555555555555</v>
      </c>
    </row>
    <row r="119" spans="1:10" ht="18">
      <c r="A119" s="91"/>
      <c r="B119" s="92"/>
      <c r="C119" s="26" t="s">
        <v>143</v>
      </c>
      <c r="D119" s="9">
        <v>1.6</v>
      </c>
      <c r="E119" s="5">
        <v>0.429</v>
      </c>
      <c r="F119" s="6">
        <f>G119*100/D119</f>
        <v>29.791666666666664</v>
      </c>
      <c r="G119" s="45">
        <f>E119/0.9</f>
        <v>0.4766666666666666</v>
      </c>
      <c r="H119" s="44">
        <v>0.193</v>
      </c>
      <c r="I119" s="9">
        <f>J119*100/D119</f>
        <v>13.402777777777777</v>
      </c>
      <c r="J119" s="7">
        <f>H119/0.9</f>
        <v>0.21444444444444444</v>
      </c>
    </row>
    <row r="120" spans="1:10" ht="3.75" customHeight="1">
      <c r="A120" s="17"/>
      <c r="B120" s="29"/>
      <c r="C120" s="29"/>
      <c r="D120" s="16"/>
      <c r="E120" s="5"/>
      <c r="F120" s="6"/>
      <c r="G120" s="45"/>
      <c r="H120" s="44"/>
      <c r="I120" s="9"/>
      <c r="J120" s="7"/>
    </row>
    <row r="121" spans="1:10" ht="18">
      <c r="A121" s="91" t="s">
        <v>56</v>
      </c>
      <c r="B121" s="92" t="s">
        <v>59</v>
      </c>
      <c r="C121" s="26" t="s">
        <v>142</v>
      </c>
      <c r="D121" s="9">
        <v>1.6</v>
      </c>
      <c r="E121" s="5" t="s">
        <v>144</v>
      </c>
      <c r="F121" s="44" t="s">
        <v>144</v>
      </c>
      <c r="G121" s="44" t="s">
        <v>144</v>
      </c>
      <c r="H121" s="44" t="s">
        <v>144</v>
      </c>
      <c r="I121" s="11" t="s">
        <v>144</v>
      </c>
      <c r="J121" s="11" t="s">
        <v>144</v>
      </c>
    </row>
    <row r="122" spans="1:10" ht="18">
      <c r="A122" s="91"/>
      <c r="B122" s="92"/>
      <c r="C122" s="26" t="s">
        <v>143</v>
      </c>
      <c r="D122" s="9">
        <v>1.6</v>
      </c>
      <c r="E122" s="5">
        <v>0.224</v>
      </c>
      <c r="F122" s="6">
        <f>G122*100/D122</f>
        <v>15.555555555555555</v>
      </c>
      <c r="G122" s="45">
        <f>E122/0.9</f>
        <v>0.24888888888888888</v>
      </c>
      <c r="H122" s="44">
        <v>0.162</v>
      </c>
      <c r="I122" s="9">
        <f>J122*100/D122</f>
        <v>11.25</v>
      </c>
      <c r="J122" s="7">
        <f>H122/0.9</f>
        <v>0.18</v>
      </c>
    </row>
    <row r="123" spans="1:10" ht="3.75" customHeight="1">
      <c r="A123" s="17"/>
      <c r="B123" s="29"/>
      <c r="C123" s="29"/>
      <c r="D123" s="16"/>
      <c r="E123" s="6"/>
      <c r="F123" s="16"/>
      <c r="G123" s="16"/>
      <c r="H123" s="6"/>
      <c r="I123" s="16"/>
      <c r="J123" s="18"/>
    </row>
    <row r="124" spans="1:10" ht="18">
      <c r="A124" s="91" t="s">
        <v>58</v>
      </c>
      <c r="B124" s="92" t="s">
        <v>61</v>
      </c>
      <c r="C124" s="26" t="s">
        <v>142</v>
      </c>
      <c r="D124" s="9">
        <v>1.6</v>
      </c>
      <c r="E124" s="5" t="s">
        <v>144</v>
      </c>
      <c r="F124" s="44" t="s">
        <v>144</v>
      </c>
      <c r="G124" s="44" t="s">
        <v>144</v>
      </c>
      <c r="H124" s="44" t="s">
        <v>144</v>
      </c>
      <c r="I124" s="11" t="s">
        <v>144</v>
      </c>
      <c r="J124" s="11" t="s">
        <v>144</v>
      </c>
    </row>
    <row r="125" spans="1:10" ht="18">
      <c r="A125" s="91"/>
      <c r="B125" s="92"/>
      <c r="C125" s="26" t="s">
        <v>143</v>
      </c>
      <c r="D125" s="9">
        <v>1.6</v>
      </c>
      <c r="E125" s="5">
        <v>0.119</v>
      </c>
      <c r="F125" s="6">
        <f>G125*100/D125</f>
        <v>8.263888888888888</v>
      </c>
      <c r="G125" s="45">
        <f>E125/0.9</f>
        <v>0.1322222222222222</v>
      </c>
      <c r="H125" s="5">
        <v>0.049</v>
      </c>
      <c r="I125" s="9">
        <f>J125*100/D125</f>
        <v>3.4027777777777777</v>
      </c>
      <c r="J125" s="7">
        <f>H125/0.9</f>
        <v>0.05444444444444445</v>
      </c>
    </row>
    <row r="126" spans="1:10" ht="3.75" customHeight="1">
      <c r="A126" s="17"/>
      <c r="B126" s="29"/>
      <c r="C126" s="29"/>
      <c r="D126" s="16"/>
      <c r="E126" s="6"/>
      <c r="F126" s="16"/>
      <c r="G126" s="16"/>
      <c r="H126" s="6"/>
      <c r="I126" s="16"/>
      <c r="J126" s="16"/>
    </row>
    <row r="127" spans="1:10" ht="18">
      <c r="A127" s="91" t="s">
        <v>60</v>
      </c>
      <c r="B127" s="92" t="s">
        <v>62</v>
      </c>
      <c r="C127" s="26" t="s">
        <v>142</v>
      </c>
      <c r="D127" s="9">
        <v>2.5</v>
      </c>
      <c r="E127" s="5" t="s">
        <v>144</v>
      </c>
      <c r="F127" s="44" t="s">
        <v>144</v>
      </c>
      <c r="G127" s="44" t="s">
        <v>144</v>
      </c>
      <c r="H127" s="44" t="s">
        <v>144</v>
      </c>
      <c r="I127" s="11" t="s">
        <v>144</v>
      </c>
      <c r="J127" s="11" t="s">
        <v>144</v>
      </c>
    </row>
    <row r="128" spans="1:10" ht="18">
      <c r="A128" s="91"/>
      <c r="B128" s="92"/>
      <c r="C128" s="26" t="s">
        <v>143</v>
      </c>
      <c r="D128" s="9">
        <v>4</v>
      </c>
      <c r="E128" s="5">
        <v>0.179</v>
      </c>
      <c r="F128" s="6">
        <f>G128*100/D128</f>
        <v>4.972222222222221</v>
      </c>
      <c r="G128" s="45">
        <f>E128/0.9</f>
        <v>0.19888888888888887</v>
      </c>
      <c r="H128" s="5">
        <v>0.098</v>
      </c>
      <c r="I128" s="9">
        <f>J128*100/D128</f>
        <v>2.7222222222222223</v>
      </c>
      <c r="J128" s="7">
        <f>H128/0.9</f>
        <v>0.1088888888888889</v>
      </c>
    </row>
    <row r="129" spans="1:10" ht="18">
      <c r="A129" s="55"/>
      <c r="B129" s="30" t="s">
        <v>149</v>
      </c>
      <c r="C129" s="30"/>
      <c r="D129" s="22">
        <f>SUM(D60:D128)</f>
        <v>255.69999999999996</v>
      </c>
      <c r="E129" s="81">
        <f>E60+E63+E66+E69+E72+E75+E79+E82+E85+E89+E92+E95+E98+E100+E103+E106+E110+E113+E115+E118+E119+E122+E125+E128</f>
        <v>9.403</v>
      </c>
      <c r="F129" s="52">
        <f>G129*100/D129</f>
        <v>4.085951418763308</v>
      </c>
      <c r="G129" s="48">
        <f>E129/0.9</f>
        <v>10.447777777777778</v>
      </c>
      <c r="H129" s="81">
        <f>H60+H63+H66+H69+H72+H75+H79+H82+H85+H89+H92+H95+H98+H100+H103+H106+H110+H113+H115+H118+H119+H122+H125+H128</f>
        <v>6.031</v>
      </c>
      <c r="I129" s="54">
        <f>J129*100/D129</f>
        <v>2.6206926519793163</v>
      </c>
      <c r="J129" s="53">
        <f>H129/0.9</f>
        <v>6.701111111111111</v>
      </c>
    </row>
    <row r="130" spans="1:10" ht="18">
      <c r="A130" s="8"/>
      <c r="B130" s="8"/>
      <c r="C130" s="8"/>
      <c r="D130" s="8"/>
      <c r="E130" s="81"/>
      <c r="F130" s="6"/>
      <c r="G130" s="45"/>
      <c r="H130" s="81"/>
      <c r="I130" s="9"/>
      <c r="J130" s="7"/>
    </row>
    <row r="131" spans="1:10" ht="18">
      <c r="A131" s="97" t="s">
        <v>63</v>
      </c>
      <c r="B131" s="97"/>
      <c r="C131" s="97"/>
      <c r="D131" s="97"/>
      <c r="E131" s="97"/>
      <c r="F131" s="97"/>
      <c r="G131" s="97"/>
      <c r="H131" s="97"/>
      <c r="I131" s="97"/>
      <c r="J131" s="7"/>
    </row>
    <row r="132" spans="1:10" ht="18">
      <c r="A132" s="93" t="s">
        <v>0</v>
      </c>
      <c r="B132" s="94" t="s">
        <v>64</v>
      </c>
      <c r="C132" s="23" t="s">
        <v>142</v>
      </c>
      <c r="D132" s="14">
        <v>10</v>
      </c>
      <c r="E132" s="5">
        <v>1.748</v>
      </c>
      <c r="F132" s="6">
        <f>G132*100/D132</f>
        <v>19.42222222222222</v>
      </c>
      <c r="G132" s="45">
        <f>E132/0.9</f>
        <v>1.942222222222222</v>
      </c>
      <c r="H132" s="5">
        <v>1.138</v>
      </c>
      <c r="I132" s="6">
        <f>J132*100/D132</f>
        <v>12.644444444444442</v>
      </c>
      <c r="J132" s="7">
        <f>H132/0.9</f>
        <v>1.2644444444444443</v>
      </c>
    </row>
    <row r="133" spans="1:10" ht="18">
      <c r="A133" s="93"/>
      <c r="B133" s="94"/>
      <c r="C133" s="25" t="s">
        <v>143</v>
      </c>
      <c r="D133" s="24">
        <v>10</v>
      </c>
      <c r="E133" s="5">
        <v>1.962</v>
      </c>
      <c r="F133" s="6">
        <f>G133*100/D133</f>
        <v>21.799999999999997</v>
      </c>
      <c r="G133" s="45">
        <f>E133/0.9</f>
        <v>2.1799999999999997</v>
      </c>
      <c r="H133" s="5">
        <v>1.023</v>
      </c>
      <c r="I133" s="6">
        <f>J133*100/D133</f>
        <v>11.366666666666664</v>
      </c>
      <c r="J133" s="7">
        <f>H133/0.9</f>
        <v>1.1366666666666665</v>
      </c>
    </row>
    <row r="134" spans="1:10" ht="3.75" customHeight="1">
      <c r="A134" s="17"/>
      <c r="B134" s="29"/>
      <c r="C134" s="27"/>
      <c r="D134" s="28"/>
      <c r="E134" s="44"/>
      <c r="F134" s="28"/>
      <c r="G134" s="28"/>
      <c r="H134" s="44"/>
      <c r="I134" s="28"/>
      <c r="J134" s="20"/>
    </row>
    <row r="135" spans="1:10" ht="18">
      <c r="A135" s="93" t="s">
        <v>2</v>
      </c>
      <c r="B135" s="94" t="s">
        <v>65</v>
      </c>
      <c r="C135" s="25" t="s">
        <v>142</v>
      </c>
      <c r="D135" s="24">
        <v>16</v>
      </c>
      <c r="E135" s="44">
        <v>0.644</v>
      </c>
      <c r="F135" s="6">
        <f>G135*100/D135</f>
        <v>4.472222222222222</v>
      </c>
      <c r="G135" s="45">
        <f>E135/0.9</f>
        <v>0.7155555555555556</v>
      </c>
      <c r="H135" s="44">
        <v>0.416</v>
      </c>
      <c r="I135" s="6">
        <f>J135*100/D135</f>
        <v>2.888888888888889</v>
      </c>
      <c r="J135" s="7">
        <f>H135/0.9</f>
        <v>0.4622222222222222</v>
      </c>
    </row>
    <row r="136" spans="1:10" ht="18">
      <c r="A136" s="93"/>
      <c r="B136" s="94"/>
      <c r="C136" s="25" t="s">
        <v>143</v>
      </c>
      <c r="D136" s="24">
        <v>16</v>
      </c>
      <c r="E136" s="44">
        <v>1.247</v>
      </c>
      <c r="F136" s="6">
        <f>G136*100/D136</f>
        <v>8.659722222222223</v>
      </c>
      <c r="G136" s="45">
        <f>E136/0.9</f>
        <v>1.3855555555555557</v>
      </c>
      <c r="H136" s="44">
        <v>0.834</v>
      </c>
      <c r="I136" s="6">
        <f>J136*100/D136</f>
        <v>5.791666666666666</v>
      </c>
      <c r="J136" s="7">
        <f>H136/0.9</f>
        <v>0.9266666666666666</v>
      </c>
    </row>
    <row r="137" spans="1:10" ht="3.75" customHeight="1">
      <c r="A137" s="17"/>
      <c r="B137" s="29"/>
      <c r="C137" s="27"/>
      <c r="D137" s="28"/>
      <c r="E137" s="5"/>
      <c r="F137" s="28"/>
      <c r="G137" s="28"/>
      <c r="H137" s="5"/>
      <c r="I137" s="28"/>
      <c r="J137" s="18"/>
    </row>
    <row r="138" spans="1:10" ht="18">
      <c r="A138" s="91" t="s">
        <v>4</v>
      </c>
      <c r="B138" s="92" t="s">
        <v>66</v>
      </c>
      <c r="C138" s="25" t="s">
        <v>143</v>
      </c>
      <c r="D138" s="24">
        <v>10</v>
      </c>
      <c r="E138" s="44" t="s">
        <v>144</v>
      </c>
      <c r="F138" s="5" t="s">
        <v>144</v>
      </c>
      <c r="G138" s="5" t="s">
        <v>144</v>
      </c>
      <c r="H138" s="44" t="s">
        <v>144</v>
      </c>
      <c r="I138" s="2" t="s">
        <v>144</v>
      </c>
      <c r="J138" s="2" t="s">
        <v>144</v>
      </c>
    </row>
    <row r="139" spans="1:10" ht="18">
      <c r="A139" s="91"/>
      <c r="B139" s="92"/>
      <c r="C139" s="23" t="s">
        <v>146</v>
      </c>
      <c r="D139" s="14">
        <v>1.6</v>
      </c>
      <c r="E139" s="44">
        <v>0.081</v>
      </c>
      <c r="F139" s="6">
        <f>G139*100/D139</f>
        <v>5.625</v>
      </c>
      <c r="G139" s="45">
        <f>E139/0.9</f>
        <v>0.09</v>
      </c>
      <c r="H139" s="44">
        <v>0.049</v>
      </c>
      <c r="I139" s="9">
        <f>J139*100/D139</f>
        <v>3.4027777777777777</v>
      </c>
      <c r="J139" s="7">
        <f>H139/0.9</f>
        <v>0.05444444444444445</v>
      </c>
    </row>
    <row r="140" spans="1:10" ht="3.75" customHeight="1">
      <c r="A140" s="17"/>
      <c r="B140" s="29"/>
      <c r="C140" s="27"/>
      <c r="D140" s="28"/>
      <c r="E140" s="5"/>
      <c r="F140" s="28"/>
      <c r="G140" s="28"/>
      <c r="H140" s="5"/>
      <c r="I140" s="28"/>
      <c r="J140" s="18"/>
    </row>
    <row r="141" spans="1:10" ht="18">
      <c r="A141" s="91" t="s">
        <v>6</v>
      </c>
      <c r="B141" s="92" t="s">
        <v>67</v>
      </c>
      <c r="C141" s="23" t="s">
        <v>142</v>
      </c>
      <c r="D141" s="14">
        <v>4</v>
      </c>
      <c r="E141" s="44">
        <v>1.561</v>
      </c>
      <c r="F141" s="6">
        <f>G141*100/D141</f>
        <v>43.36111111111111</v>
      </c>
      <c r="G141" s="45">
        <f>E141/0.9</f>
        <v>1.7344444444444442</v>
      </c>
      <c r="H141" s="44">
        <v>0.582</v>
      </c>
      <c r="I141" s="9">
        <f>J141*100/D141</f>
        <v>16.166666666666664</v>
      </c>
      <c r="J141" s="7">
        <f>H141/0.9</f>
        <v>0.6466666666666666</v>
      </c>
    </row>
    <row r="142" spans="1:10" ht="18">
      <c r="A142" s="91"/>
      <c r="B142" s="92"/>
      <c r="C142" s="23" t="s">
        <v>143</v>
      </c>
      <c r="D142" s="14">
        <v>4</v>
      </c>
      <c r="E142" s="44" t="s">
        <v>144</v>
      </c>
      <c r="F142" s="44" t="s">
        <v>144</v>
      </c>
      <c r="G142" s="44" t="s">
        <v>144</v>
      </c>
      <c r="H142" s="44" t="s">
        <v>144</v>
      </c>
      <c r="I142" s="11" t="s">
        <v>144</v>
      </c>
      <c r="J142" s="11" t="s">
        <v>144</v>
      </c>
    </row>
    <row r="143" spans="1:10" ht="3.75" customHeight="1">
      <c r="A143" s="17"/>
      <c r="B143" s="29"/>
      <c r="C143" s="27"/>
      <c r="D143" s="28"/>
      <c r="E143" s="5"/>
      <c r="F143" s="28"/>
      <c r="G143" s="28"/>
      <c r="H143" s="5"/>
      <c r="I143" s="28"/>
      <c r="J143" s="18"/>
    </row>
    <row r="144" spans="1:10" ht="18">
      <c r="A144" s="91" t="s">
        <v>8</v>
      </c>
      <c r="B144" s="92" t="s">
        <v>68</v>
      </c>
      <c r="C144" s="23" t="s">
        <v>142</v>
      </c>
      <c r="D144" s="14">
        <v>2.5</v>
      </c>
      <c r="E144" s="5">
        <v>0.188</v>
      </c>
      <c r="F144" s="6">
        <f>G144*100/D144</f>
        <v>8.355555555555554</v>
      </c>
      <c r="G144" s="45">
        <f>E144/0.9</f>
        <v>0.20888888888888887</v>
      </c>
      <c r="H144" s="5">
        <v>0.131</v>
      </c>
      <c r="I144" s="9">
        <f>J144*100/D144</f>
        <v>5.822222222222222</v>
      </c>
      <c r="J144" s="7">
        <f>H144/0.9</f>
        <v>0.14555555555555555</v>
      </c>
    </row>
    <row r="145" spans="1:10" ht="18">
      <c r="A145" s="91"/>
      <c r="B145" s="92"/>
      <c r="C145" s="23" t="s">
        <v>143</v>
      </c>
      <c r="D145" s="14">
        <v>2.5</v>
      </c>
      <c r="E145" s="44" t="s">
        <v>144</v>
      </c>
      <c r="F145" s="44" t="s">
        <v>144</v>
      </c>
      <c r="G145" s="44" t="s">
        <v>144</v>
      </c>
      <c r="H145" s="44" t="s">
        <v>144</v>
      </c>
      <c r="I145" s="11" t="s">
        <v>144</v>
      </c>
      <c r="J145" s="11" t="s">
        <v>144</v>
      </c>
    </row>
    <row r="146" spans="1:10" ht="3.75" customHeight="1">
      <c r="A146" s="17"/>
      <c r="B146" s="29"/>
      <c r="C146" s="27"/>
      <c r="D146" s="28"/>
      <c r="E146" s="44"/>
      <c r="F146" s="28"/>
      <c r="G146" s="28"/>
      <c r="H146" s="44"/>
      <c r="I146" s="28"/>
      <c r="J146" s="20"/>
    </row>
    <row r="147" spans="1:10" ht="18">
      <c r="A147" s="91" t="s">
        <v>10</v>
      </c>
      <c r="B147" s="92" t="s">
        <v>69</v>
      </c>
      <c r="C147" s="23" t="s">
        <v>142</v>
      </c>
      <c r="D147" s="14">
        <v>1.6</v>
      </c>
      <c r="E147" s="44">
        <v>0.161</v>
      </c>
      <c r="F147" s="6">
        <f>G147*100/D147</f>
        <v>11.180555555555555</v>
      </c>
      <c r="G147" s="45">
        <f>E147/0.9</f>
        <v>0.1788888888888889</v>
      </c>
      <c r="H147" s="44">
        <v>0.081</v>
      </c>
      <c r="I147" s="9">
        <f>J147*100/D147</f>
        <v>5.625</v>
      </c>
      <c r="J147" s="7">
        <f>H147/0.9</f>
        <v>0.09</v>
      </c>
    </row>
    <row r="148" spans="1:10" ht="18">
      <c r="A148" s="91"/>
      <c r="B148" s="92"/>
      <c r="C148" s="23" t="s">
        <v>143</v>
      </c>
      <c r="D148" s="14">
        <v>1.6</v>
      </c>
      <c r="E148" s="44" t="s">
        <v>144</v>
      </c>
      <c r="F148" s="44" t="s">
        <v>144</v>
      </c>
      <c r="G148" s="44" t="s">
        <v>144</v>
      </c>
      <c r="H148" s="44" t="s">
        <v>144</v>
      </c>
      <c r="I148" s="11" t="s">
        <v>144</v>
      </c>
      <c r="J148" s="11" t="s">
        <v>144</v>
      </c>
    </row>
    <row r="149" spans="1:10" ht="3.75" customHeight="1">
      <c r="A149" s="17"/>
      <c r="B149" s="29"/>
      <c r="C149" s="27"/>
      <c r="D149" s="28"/>
      <c r="E149" s="5"/>
      <c r="F149" s="28"/>
      <c r="G149" s="28"/>
      <c r="H149" s="5"/>
      <c r="I149" s="28"/>
      <c r="J149" s="18"/>
    </row>
    <row r="150" spans="1:10" ht="18">
      <c r="A150" s="91" t="s">
        <v>12</v>
      </c>
      <c r="B150" s="92" t="s">
        <v>70</v>
      </c>
      <c r="C150" s="23" t="s">
        <v>142</v>
      </c>
      <c r="D150" s="14">
        <v>2.5</v>
      </c>
      <c r="E150" s="5">
        <v>0.226</v>
      </c>
      <c r="F150" s="6">
        <f>G150*100/D150</f>
        <v>10.044444444444444</v>
      </c>
      <c r="G150" s="45">
        <f>E150/0.9</f>
        <v>0.2511111111111111</v>
      </c>
      <c r="H150" s="5">
        <v>0.162</v>
      </c>
      <c r="I150" s="9">
        <f>J150*100/D150</f>
        <v>7.2</v>
      </c>
      <c r="J150" s="7">
        <f>H150/0.9</f>
        <v>0.18</v>
      </c>
    </row>
    <row r="151" spans="1:10" ht="18">
      <c r="A151" s="91"/>
      <c r="B151" s="92"/>
      <c r="C151" s="23" t="s">
        <v>143</v>
      </c>
      <c r="D151" s="14">
        <v>4</v>
      </c>
      <c r="E151" s="44">
        <v>0.327</v>
      </c>
      <c r="F151" s="6">
        <f>G151*100/D151</f>
        <v>9.083333333333334</v>
      </c>
      <c r="G151" s="45">
        <f>E151/0.9</f>
        <v>0.36333333333333334</v>
      </c>
      <c r="H151" s="44">
        <v>0.216</v>
      </c>
      <c r="I151" s="9">
        <f>J151*100/D151</f>
        <v>6</v>
      </c>
      <c r="J151" s="7">
        <f>H151/0.9</f>
        <v>0.24</v>
      </c>
    </row>
    <row r="152" spans="1:10" ht="3.75" customHeight="1">
      <c r="A152" s="17"/>
      <c r="B152" s="29"/>
      <c r="C152" s="27"/>
      <c r="D152" s="28"/>
      <c r="E152" s="5"/>
      <c r="F152" s="28"/>
      <c r="G152" s="28"/>
      <c r="H152" s="5"/>
      <c r="I152" s="28"/>
      <c r="J152" s="18"/>
    </row>
    <row r="153" spans="1:10" ht="18">
      <c r="A153" s="91" t="s">
        <v>14</v>
      </c>
      <c r="B153" s="92" t="s">
        <v>71</v>
      </c>
      <c r="C153" s="23" t="s">
        <v>142</v>
      </c>
      <c r="D153" s="14">
        <v>2.5</v>
      </c>
      <c r="E153" s="5" t="s">
        <v>144</v>
      </c>
      <c r="F153" s="44" t="s">
        <v>144</v>
      </c>
      <c r="G153" s="44" t="s">
        <v>144</v>
      </c>
      <c r="H153" s="5" t="s">
        <v>144</v>
      </c>
      <c r="I153" s="11" t="s">
        <v>144</v>
      </c>
      <c r="J153" s="11" t="s">
        <v>144</v>
      </c>
    </row>
    <row r="154" spans="1:10" ht="18">
      <c r="A154" s="91"/>
      <c r="B154" s="92"/>
      <c r="C154" s="23" t="s">
        <v>143</v>
      </c>
      <c r="D154" s="14">
        <v>2.5</v>
      </c>
      <c r="E154" s="5">
        <v>0.392</v>
      </c>
      <c r="F154" s="6">
        <f>G154*100/D154</f>
        <v>17.422222222222224</v>
      </c>
      <c r="G154" s="45">
        <f>E154/0.9</f>
        <v>0.4355555555555556</v>
      </c>
      <c r="H154" s="5">
        <v>0.259</v>
      </c>
      <c r="I154" s="9">
        <f>J154*100/D154</f>
        <v>11.511111111111111</v>
      </c>
      <c r="J154" s="7">
        <f>H154/0.9</f>
        <v>0.2877777777777778</v>
      </c>
    </row>
    <row r="155" spans="1:10" ht="3.75" customHeight="1">
      <c r="A155" s="17"/>
      <c r="B155" s="29"/>
      <c r="C155" s="27"/>
      <c r="D155" s="28"/>
      <c r="E155" s="5"/>
      <c r="F155" s="28"/>
      <c r="G155" s="28"/>
      <c r="H155" s="5"/>
      <c r="I155" s="28"/>
      <c r="J155" s="18"/>
    </row>
    <row r="156" spans="1:10" ht="18">
      <c r="A156" s="91" t="s">
        <v>16</v>
      </c>
      <c r="B156" s="92" t="s">
        <v>72</v>
      </c>
      <c r="C156" s="23" t="s">
        <v>142</v>
      </c>
      <c r="D156" s="14">
        <v>4</v>
      </c>
      <c r="E156" s="5">
        <v>0.842</v>
      </c>
      <c r="F156" s="6">
        <f>G156*100/D156</f>
        <v>23.388888888888886</v>
      </c>
      <c r="G156" s="45">
        <f>E156/0.9</f>
        <v>0.9355555555555555</v>
      </c>
      <c r="H156" s="5">
        <v>0.661</v>
      </c>
      <c r="I156" s="9">
        <f>J156*100/D156</f>
        <v>18.36111111111111</v>
      </c>
      <c r="J156" s="7">
        <f>H156/0.9</f>
        <v>0.7344444444444445</v>
      </c>
    </row>
    <row r="157" spans="1:10" ht="18">
      <c r="A157" s="91"/>
      <c r="B157" s="92"/>
      <c r="C157" s="23" t="s">
        <v>143</v>
      </c>
      <c r="D157" s="14">
        <v>4</v>
      </c>
      <c r="E157" s="5">
        <v>0.841</v>
      </c>
      <c r="F157" s="6">
        <f>G157*100/D157</f>
        <v>23.36111111111111</v>
      </c>
      <c r="G157" s="45">
        <f>E157/0.9</f>
        <v>0.9344444444444444</v>
      </c>
      <c r="H157" s="5">
        <v>0.376</v>
      </c>
      <c r="I157" s="9">
        <f>J157*100/D157</f>
        <v>10.444444444444443</v>
      </c>
      <c r="J157" s="7">
        <f>H157/0.9</f>
        <v>0.41777777777777775</v>
      </c>
    </row>
    <row r="158" spans="1:10" ht="3.75" customHeight="1">
      <c r="A158" s="17"/>
      <c r="B158" s="29"/>
      <c r="C158" s="27"/>
      <c r="D158" s="28"/>
      <c r="E158" s="5"/>
      <c r="F158" s="28"/>
      <c r="G158" s="28"/>
      <c r="H158" s="5"/>
      <c r="I158" s="28"/>
      <c r="J158" s="18"/>
    </row>
    <row r="159" spans="1:10" ht="18">
      <c r="A159" s="91" t="s">
        <v>18</v>
      </c>
      <c r="B159" s="92" t="s">
        <v>73</v>
      </c>
      <c r="C159" s="23" t="s">
        <v>142</v>
      </c>
      <c r="D159" s="14">
        <v>1.6</v>
      </c>
      <c r="E159" s="44">
        <v>0.065</v>
      </c>
      <c r="F159" s="6">
        <f>G159*100/D159</f>
        <v>4.513888888888889</v>
      </c>
      <c r="G159" s="45">
        <f>E159/0.9</f>
        <v>0.07222222222222223</v>
      </c>
      <c r="H159" s="44">
        <v>0.049</v>
      </c>
      <c r="I159" s="9">
        <f>J159*100/D159</f>
        <v>3.4027777777777777</v>
      </c>
      <c r="J159" s="7">
        <f>H159/0.9</f>
        <v>0.05444444444444445</v>
      </c>
    </row>
    <row r="160" spans="1:10" ht="18">
      <c r="A160" s="91"/>
      <c r="B160" s="92"/>
      <c r="C160" s="23" t="s">
        <v>143</v>
      </c>
      <c r="D160" s="14">
        <v>1.6</v>
      </c>
      <c r="E160" s="44" t="s">
        <v>144</v>
      </c>
      <c r="F160" s="44" t="s">
        <v>144</v>
      </c>
      <c r="G160" s="44" t="s">
        <v>144</v>
      </c>
      <c r="H160" s="44" t="s">
        <v>144</v>
      </c>
      <c r="I160" s="11" t="s">
        <v>144</v>
      </c>
      <c r="J160" s="11" t="s">
        <v>144</v>
      </c>
    </row>
    <row r="161" spans="1:10" ht="3.75" customHeight="1">
      <c r="A161" s="17"/>
      <c r="B161" s="29"/>
      <c r="C161" s="27"/>
      <c r="D161" s="28"/>
      <c r="E161" s="44"/>
      <c r="F161" s="16"/>
      <c r="G161" s="18"/>
      <c r="H161" s="44"/>
      <c r="I161" s="16"/>
      <c r="J161" s="18"/>
    </row>
    <row r="162" spans="1:10" ht="18">
      <c r="A162" s="91" t="s">
        <v>20</v>
      </c>
      <c r="B162" s="92" t="s">
        <v>74</v>
      </c>
      <c r="C162" s="23" t="s">
        <v>142</v>
      </c>
      <c r="D162" s="14">
        <v>2.5</v>
      </c>
      <c r="E162" s="5" t="s">
        <v>160</v>
      </c>
      <c r="F162" s="2" t="s">
        <v>160</v>
      </c>
      <c r="G162" s="2" t="s">
        <v>160</v>
      </c>
      <c r="H162" s="5" t="s">
        <v>160</v>
      </c>
      <c r="I162" s="2" t="s">
        <v>160</v>
      </c>
      <c r="J162" s="2" t="s">
        <v>160</v>
      </c>
    </row>
    <row r="163" spans="1:10" ht="18">
      <c r="A163" s="91"/>
      <c r="B163" s="92"/>
      <c r="C163" s="23" t="s">
        <v>143</v>
      </c>
      <c r="D163" s="14">
        <v>2.5</v>
      </c>
      <c r="E163" s="44">
        <v>0.131</v>
      </c>
      <c r="F163" s="6">
        <f>G163*100/D163</f>
        <v>5.822222222222222</v>
      </c>
      <c r="G163" s="45">
        <f>E163/0.9</f>
        <v>0.14555555555555555</v>
      </c>
      <c r="H163" s="44">
        <v>0.082</v>
      </c>
      <c r="I163" s="9">
        <f>J163*100/D163</f>
        <v>3.6444444444444444</v>
      </c>
      <c r="J163" s="7">
        <f>H163/0.9</f>
        <v>0.09111111111111111</v>
      </c>
    </row>
    <row r="164" spans="1:10" ht="3.75" customHeight="1">
      <c r="A164" s="17"/>
      <c r="B164" s="29"/>
      <c r="C164" s="27"/>
      <c r="D164" s="28"/>
      <c r="E164" s="44"/>
      <c r="F164" s="28"/>
      <c r="G164" s="28"/>
      <c r="H164" s="44"/>
      <c r="I164" s="28"/>
      <c r="J164" s="20"/>
    </row>
    <row r="165" spans="1:10" ht="18">
      <c r="A165" s="91" t="s">
        <v>22</v>
      </c>
      <c r="B165" s="92" t="s">
        <v>75</v>
      </c>
      <c r="C165" s="23" t="s">
        <v>142</v>
      </c>
      <c r="D165" s="14">
        <v>1.8</v>
      </c>
      <c r="E165" s="44" t="s">
        <v>144</v>
      </c>
      <c r="F165" s="44" t="s">
        <v>144</v>
      </c>
      <c r="G165" s="44" t="s">
        <v>144</v>
      </c>
      <c r="H165" s="44" t="s">
        <v>144</v>
      </c>
      <c r="I165" s="11" t="s">
        <v>144</v>
      </c>
      <c r="J165" s="11" t="s">
        <v>144</v>
      </c>
    </row>
    <row r="166" spans="1:10" ht="18">
      <c r="A166" s="91"/>
      <c r="B166" s="92"/>
      <c r="C166" s="23" t="s">
        <v>143</v>
      </c>
      <c r="D166" s="14">
        <v>1.8</v>
      </c>
      <c r="E166" s="5">
        <v>0.647</v>
      </c>
      <c r="F166" s="6">
        <f>G166*100/D166</f>
        <v>39.93827160493827</v>
      </c>
      <c r="G166" s="45">
        <f>E166/0.9</f>
        <v>0.7188888888888889</v>
      </c>
      <c r="H166" s="5">
        <v>0.245</v>
      </c>
      <c r="I166" s="9">
        <f>J166*100/D166</f>
        <v>15.123456790123456</v>
      </c>
      <c r="J166" s="7">
        <f>H166/0.9</f>
        <v>0.2722222222222222</v>
      </c>
    </row>
    <row r="167" spans="1:10" ht="3.75" customHeight="1">
      <c r="A167" s="17"/>
      <c r="B167" s="29"/>
      <c r="C167" s="27"/>
      <c r="D167" s="28"/>
      <c r="E167" s="5"/>
      <c r="F167" s="28"/>
      <c r="G167" s="28"/>
      <c r="H167" s="5"/>
      <c r="I167" s="28"/>
      <c r="J167" s="28"/>
    </row>
    <row r="168" spans="1:10" ht="18">
      <c r="A168" s="91" t="s">
        <v>24</v>
      </c>
      <c r="B168" s="92" t="s">
        <v>76</v>
      </c>
      <c r="C168" s="23" t="s">
        <v>142</v>
      </c>
      <c r="D168" s="14">
        <v>2.5</v>
      </c>
      <c r="E168" s="44">
        <v>0.396</v>
      </c>
      <c r="F168" s="6">
        <f>G168*100/D168</f>
        <v>17.6</v>
      </c>
      <c r="G168" s="45">
        <f>E168/0.9</f>
        <v>0.44</v>
      </c>
      <c r="H168" s="44">
        <v>0.235</v>
      </c>
      <c r="I168" s="9">
        <f>J168*100/D168</f>
        <v>10.444444444444443</v>
      </c>
      <c r="J168" s="7">
        <f>H168/0.9</f>
        <v>0.26111111111111107</v>
      </c>
    </row>
    <row r="169" spans="1:10" ht="18">
      <c r="A169" s="91"/>
      <c r="B169" s="92"/>
      <c r="C169" s="23" t="s">
        <v>143</v>
      </c>
      <c r="D169" s="14">
        <v>1.6</v>
      </c>
      <c r="E169" s="44" t="s">
        <v>144</v>
      </c>
      <c r="F169" s="11" t="s">
        <v>144</v>
      </c>
      <c r="G169" s="11" t="s">
        <v>144</v>
      </c>
      <c r="H169" s="44" t="s">
        <v>144</v>
      </c>
      <c r="I169" s="11" t="s">
        <v>144</v>
      </c>
      <c r="J169" s="11" t="s">
        <v>144</v>
      </c>
    </row>
    <row r="170" spans="1:10" ht="3.75" customHeight="1">
      <c r="A170" s="17"/>
      <c r="B170" s="29"/>
      <c r="C170" s="27"/>
      <c r="D170" s="28"/>
      <c r="E170" s="5"/>
      <c r="F170" s="28"/>
      <c r="G170" s="28"/>
      <c r="H170" s="5"/>
      <c r="I170" s="28"/>
      <c r="J170" s="28"/>
    </row>
    <row r="171" spans="1:10" ht="18">
      <c r="A171" s="91" t="s">
        <v>26</v>
      </c>
      <c r="B171" s="92" t="s">
        <v>77</v>
      </c>
      <c r="C171" s="23" t="s">
        <v>142</v>
      </c>
      <c r="D171" s="14">
        <v>1.8</v>
      </c>
      <c r="E171" s="44" t="s">
        <v>144</v>
      </c>
      <c r="F171" s="44" t="s">
        <v>144</v>
      </c>
      <c r="G171" s="44" t="s">
        <v>144</v>
      </c>
      <c r="H171" s="44" t="s">
        <v>144</v>
      </c>
      <c r="I171" s="11" t="s">
        <v>144</v>
      </c>
      <c r="J171" s="11" t="s">
        <v>144</v>
      </c>
    </row>
    <row r="172" spans="1:10" ht="18">
      <c r="A172" s="91"/>
      <c r="B172" s="92"/>
      <c r="C172" s="23" t="s">
        <v>143</v>
      </c>
      <c r="D172" s="14">
        <v>1.6</v>
      </c>
      <c r="E172" s="5">
        <v>0.147</v>
      </c>
      <c r="F172" s="6">
        <f>G172*100/D172</f>
        <v>10.208333333333332</v>
      </c>
      <c r="G172" s="45">
        <f>E172/0.9</f>
        <v>0.16333333333333333</v>
      </c>
      <c r="H172" s="5">
        <v>0.089</v>
      </c>
      <c r="I172" s="9">
        <f>J172*100/D172</f>
        <v>6.180555555555555</v>
      </c>
      <c r="J172" s="7">
        <f>H172/0.9</f>
        <v>0.09888888888888889</v>
      </c>
    </row>
    <row r="173" spans="1:10" ht="3.75" customHeight="1">
      <c r="A173" s="17"/>
      <c r="B173" s="29"/>
      <c r="C173" s="27"/>
      <c r="D173" s="28"/>
      <c r="E173" s="5"/>
      <c r="F173" s="28"/>
      <c r="G173" s="28"/>
      <c r="H173" s="5"/>
      <c r="I173" s="28"/>
      <c r="J173" s="18"/>
    </row>
    <row r="174" spans="1:10" ht="18">
      <c r="A174" s="91" t="s">
        <v>28</v>
      </c>
      <c r="B174" s="92" t="s">
        <v>78</v>
      </c>
      <c r="C174" s="23" t="s">
        <v>142</v>
      </c>
      <c r="D174" s="14">
        <v>1</v>
      </c>
      <c r="E174" s="5">
        <v>0.049</v>
      </c>
      <c r="F174" s="6">
        <f>G174*100/D174</f>
        <v>5.444444444444445</v>
      </c>
      <c r="G174" s="45">
        <f>E174/0.9</f>
        <v>0.05444444444444445</v>
      </c>
      <c r="H174" s="5">
        <v>0.032</v>
      </c>
      <c r="I174" s="9">
        <f>J174*100/D174</f>
        <v>3.5555555555555554</v>
      </c>
      <c r="J174" s="7">
        <f>H174/0.9</f>
        <v>0.035555555555555556</v>
      </c>
    </row>
    <row r="175" spans="1:10" ht="18">
      <c r="A175" s="91"/>
      <c r="B175" s="92"/>
      <c r="C175" s="23" t="s">
        <v>143</v>
      </c>
      <c r="D175" s="14">
        <v>2.5</v>
      </c>
      <c r="E175" s="44" t="s">
        <v>144</v>
      </c>
      <c r="F175" s="44" t="s">
        <v>144</v>
      </c>
      <c r="G175" s="44" t="s">
        <v>144</v>
      </c>
      <c r="H175" s="44" t="s">
        <v>144</v>
      </c>
      <c r="I175" s="11" t="s">
        <v>144</v>
      </c>
      <c r="J175" s="11" t="s">
        <v>144</v>
      </c>
    </row>
    <row r="176" spans="1:10" ht="3.75" customHeight="1">
      <c r="A176" s="17"/>
      <c r="B176" s="29"/>
      <c r="C176" s="27"/>
      <c r="D176" s="28"/>
      <c r="E176" s="44"/>
      <c r="F176" s="28"/>
      <c r="G176" s="28"/>
      <c r="H176" s="44"/>
      <c r="I176" s="28"/>
      <c r="J176" s="20"/>
    </row>
    <row r="177" spans="1:10" ht="18">
      <c r="A177" s="91" t="s">
        <v>30</v>
      </c>
      <c r="B177" s="92" t="s">
        <v>79</v>
      </c>
      <c r="C177" s="23" t="s">
        <v>142</v>
      </c>
      <c r="D177" s="14">
        <v>1.6</v>
      </c>
      <c r="E177" s="5">
        <v>0.194</v>
      </c>
      <c r="F177" s="6">
        <f>G177*100/D177</f>
        <v>13.472222222222223</v>
      </c>
      <c r="G177" s="45">
        <f>E177/0.9</f>
        <v>0.21555555555555556</v>
      </c>
      <c r="H177" s="5">
        <v>0.162</v>
      </c>
      <c r="I177" s="9">
        <f>J177*100/D177</f>
        <v>11.25</v>
      </c>
      <c r="J177" s="7">
        <f>H177/0.9</f>
        <v>0.18</v>
      </c>
    </row>
    <row r="178" spans="1:10" ht="18">
      <c r="A178" s="91"/>
      <c r="B178" s="92"/>
      <c r="C178" s="23" t="s">
        <v>143</v>
      </c>
      <c r="D178" s="14">
        <v>1.6</v>
      </c>
      <c r="E178" s="5">
        <v>0.196</v>
      </c>
      <c r="F178" s="6">
        <f>G178*100/D178</f>
        <v>13.61111111111111</v>
      </c>
      <c r="G178" s="45">
        <f>E178/0.9</f>
        <v>0.2177777777777778</v>
      </c>
      <c r="H178" s="5">
        <v>0.163</v>
      </c>
      <c r="I178" s="9">
        <f>J178*100/D178</f>
        <v>11.319444444444443</v>
      </c>
      <c r="J178" s="7">
        <f>H178/0.9</f>
        <v>0.1811111111111111</v>
      </c>
    </row>
    <row r="179" spans="1:10" ht="3.75" customHeight="1">
      <c r="A179" s="17"/>
      <c r="B179" s="29"/>
      <c r="C179" s="27"/>
      <c r="D179" s="28"/>
      <c r="E179" s="5"/>
      <c r="F179" s="28"/>
      <c r="G179" s="28"/>
      <c r="H179" s="5"/>
      <c r="I179" s="28"/>
      <c r="J179" s="18"/>
    </row>
    <row r="180" spans="1:10" ht="18">
      <c r="A180" s="91" t="s">
        <v>32</v>
      </c>
      <c r="B180" s="92" t="s">
        <v>80</v>
      </c>
      <c r="C180" s="23" t="s">
        <v>142</v>
      </c>
      <c r="D180" s="14">
        <v>1.6</v>
      </c>
      <c r="E180" s="44" t="s">
        <v>144</v>
      </c>
      <c r="F180" s="11" t="s">
        <v>144</v>
      </c>
      <c r="G180" s="11" t="s">
        <v>144</v>
      </c>
      <c r="H180" s="44" t="s">
        <v>144</v>
      </c>
      <c r="I180" s="11" t="s">
        <v>144</v>
      </c>
      <c r="J180" s="11" t="s">
        <v>144</v>
      </c>
    </row>
    <row r="181" spans="1:10" ht="18">
      <c r="A181" s="91"/>
      <c r="B181" s="92"/>
      <c r="C181" s="23" t="s">
        <v>143</v>
      </c>
      <c r="D181" s="14">
        <v>1.6</v>
      </c>
      <c r="E181" s="44">
        <v>0.179</v>
      </c>
      <c r="F181" s="6">
        <f>G181*100/D181</f>
        <v>12.430555555555554</v>
      </c>
      <c r="G181" s="45">
        <f>E181/0.9</f>
        <v>0.19888888888888887</v>
      </c>
      <c r="H181" s="44">
        <v>0.098</v>
      </c>
      <c r="I181" s="9">
        <f>J181*100/D181</f>
        <v>6.805555555555555</v>
      </c>
      <c r="J181" s="7">
        <f>H181/0.9</f>
        <v>0.1088888888888889</v>
      </c>
    </row>
    <row r="182" spans="1:10" ht="3.75" customHeight="1">
      <c r="A182" s="17"/>
      <c r="B182" s="29"/>
      <c r="C182" s="27"/>
      <c r="D182" s="28"/>
      <c r="E182" s="5"/>
      <c r="F182" s="28"/>
      <c r="G182" s="28"/>
      <c r="H182" s="5"/>
      <c r="I182" s="28"/>
      <c r="J182" s="18"/>
    </row>
    <row r="183" spans="1:10" ht="18">
      <c r="A183" s="91" t="s">
        <v>34</v>
      </c>
      <c r="B183" s="92" t="s">
        <v>81</v>
      </c>
      <c r="C183" s="23" t="s">
        <v>142</v>
      </c>
      <c r="D183" s="14">
        <v>1</v>
      </c>
      <c r="E183" s="5">
        <v>0.097</v>
      </c>
      <c r="F183" s="6">
        <f>G183*100/D183</f>
        <v>10.777777777777779</v>
      </c>
      <c r="G183" s="45">
        <f>E183/0.9</f>
        <v>0.10777777777777778</v>
      </c>
      <c r="H183" s="5">
        <v>0.073</v>
      </c>
      <c r="I183" s="9">
        <f>J183*100/D183</f>
        <v>8.11111111111111</v>
      </c>
      <c r="J183" s="7">
        <f>H183/0.9</f>
        <v>0.0811111111111111</v>
      </c>
    </row>
    <row r="184" spans="1:10" ht="18">
      <c r="A184" s="91"/>
      <c r="B184" s="92"/>
      <c r="C184" s="23" t="s">
        <v>143</v>
      </c>
      <c r="D184" s="9">
        <v>2.5</v>
      </c>
      <c r="E184" s="44" t="s">
        <v>144</v>
      </c>
      <c r="F184" s="44" t="s">
        <v>144</v>
      </c>
      <c r="G184" s="44" t="s">
        <v>144</v>
      </c>
      <c r="H184" s="44" t="s">
        <v>144</v>
      </c>
      <c r="I184" s="11" t="s">
        <v>144</v>
      </c>
      <c r="J184" s="11" t="s">
        <v>144</v>
      </c>
    </row>
    <row r="185" spans="1:10" ht="18">
      <c r="A185" s="21"/>
      <c r="B185" s="21" t="s">
        <v>149</v>
      </c>
      <c r="C185" s="30"/>
      <c r="D185" s="31">
        <f>SUM(D132:D184)</f>
        <v>131.99999999999994</v>
      </c>
      <c r="E185" s="41">
        <f>E132+E133+E135+E136+E139+E141+E144+E147+E150+E151+E154+E156+E157+E159+E163+E166+E168+E172+E174+E177+E178+E181+E183</f>
        <v>12.321</v>
      </c>
      <c r="F185" s="47">
        <f>G185*100/D185</f>
        <v>10.371212121212126</v>
      </c>
      <c r="G185" s="49">
        <f>E185/0.9</f>
        <v>13.69</v>
      </c>
      <c r="H185" s="41">
        <f>H132+H133+H135+H136+H139+H141+H144+H147+H150+H151+H154+H156+H157+H159+H163+H166+H168+H172+H174+H177+H178+H181+H183</f>
        <v>7.156000000000003</v>
      </c>
      <c r="I185" s="22">
        <f>J185*100/D185</f>
        <v>6.023569023569029</v>
      </c>
      <c r="J185" s="43">
        <f>H185/0.9</f>
        <v>7.951111111111114</v>
      </c>
    </row>
    <row r="186" spans="1:10" ht="18">
      <c r="A186" s="8"/>
      <c r="B186" s="8"/>
      <c r="C186" s="23"/>
      <c r="D186" s="13"/>
      <c r="E186" s="5"/>
      <c r="F186" s="6"/>
      <c r="G186" s="45"/>
      <c r="H186" s="5"/>
      <c r="I186" s="9"/>
      <c r="J186" s="7"/>
    </row>
    <row r="187" spans="1:10" ht="18">
      <c r="A187" s="97" t="s">
        <v>82</v>
      </c>
      <c r="B187" s="97"/>
      <c r="C187" s="97"/>
      <c r="D187" s="97"/>
      <c r="E187" s="97"/>
      <c r="F187" s="97"/>
      <c r="G187" s="97"/>
      <c r="H187" s="97"/>
      <c r="I187" s="97"/>
      <c r="J187" s="7"/>
    </row>
    <row r="188" spans="1:10" ht="18">
      <c r="A188" s="93" t="s">
        <v>0</v>
      </c>
      <c r="B188" s="94" t="s">
        <v>83</v>
      </c>
      <c r="C188" s="25" t="s">
        <v>142</v>
      </c>
      <c r="D188" s="36">
        <v>10</v>
      </c>
      <c r="E188" s="5" t="s">
        <v>144</v>
      </c>
      <c r="F188" s="5" t="s">
        <v>144</v>
      </c>
      <c r="G188" s="5" t="s">
        <v>144</v>
      </c>
      <c r="H188" s="5" t="s">
        <v>144</v>
      </c>
      <c r="I188" s="5" t="s">
        <v>144</v>
      </c>
      <c r="J188" s="5" t="s">
        <v>144</v>
      </c>
    </row>
    <row r="189" spans="1:10" ht="18">
      <c r="A189" s="93"/>
      <c r="B189" s="94"/>
      <c r="C189" s="33" t="s">
        <v>143</v>
      </c>
      <c r="D189" s="36">
        <v>10</v>
      </c>
      <c r="E189" s="5">
        <v>0.785</v>
      </c>
      <c r="F189" s="6">
        <f>G189*100/D189</f>
        <v>8.722222222222223</v>
      </c>
      <c r="G189" s="45">
        <f>E189/0.9</f>
        <v>0.8722222222222222</v>
      </c>
      <c r="H189" s="5">
        <v>0.583</v>
      </c>
      <c r="I189" s="6">
        <f>J189*100/D189</f>
        <v>6.477777777777777</v>
      </c>
      <c r="J189" s="7">
        <f>H189/0.9</f>
        <v>0.6477777777777777</v>
      </c>
    </row>
    <row r="190" spans="1:10" ht="3.75" customHeight="1">
      <c r="A190" s="17"/>
      <c r="B190" s="29"/>
      <c r="C190" s="29"/>
      <c r="D190" s="37"/>
      <c r="E190" s="44"/>
      <c r="F190" s="37"/>
      <c r="G190" s="37"/>
      <c r="H190" s="44"/>
      <c r="I190" s="37"/>
      <c r="J190" s="20"/>
    </row>
    <row r="191" spans="1:10" ht="18">
      <c r="A191" s="5" t="s">
        <v>2</v>
      </c>
      <c r="B191" s="4" t="s">
        <v>84</v>
      </c>
      <c r="C191" s="33" t="s">
        <v>142</v>
      </c>
      <c r="D191" s="36">
        <v>6.3</v>
      </c>
      <c r="E191" s="5">
        <v>0.156</v>
      </c>
      <c r="F191" s="6">
        <f>G191*100/D191</f>
        <v>2.7513227513227516</v>
      </c>
      <c r="G191" s="45">
        <f>E191/0.9</f>
        <v>0.17333333333333334</v>
      </c>
      <c r="H191" s="5">
        <v>0.156</v>
      </c>
      <c r="I191" s="6">
        <f>J191*100/D191</f>
        <v>2.7513227513227516</v>
      </c>
      <c r="J191" s="7">
        <f>H191/0.9</f>
        <v>0.17333333333333334</v>
      </c>
    </row>
    <row r="192" spans="1:10" ht="3.75" customHeight="1">
      <c r="A192" s="15"/>
      <c r="B192" s="15"/>
      <c r="C192" s="29"/>
      <c r="D192" s="37"/>
      <c r="E192" s="5"/>
      <c r="F192" s="37"/>
      <c r="G192" s="37"/>
      <c r="H192" s="5"/>
      <c r="I192" s="37"/>
      <c r="J192" s="18"/>
    </row>
    <row r="193" spans="1:10" ht="18">
      <c r="A193" s="91" t="s">
        <v>4</v>
      </c>
      <c r="B193" s="92" t="s">
        <v>85</v>
      </c>
      <c r="C193" s="33" t="s">
        <v>142</v>
      </c>
      <c r="D193" s="36">
        <v>1</v>
      </c>
      <c r="E193" s="44">
        <v>0.049</v>
      </c>
      <c r="F193" s="6">
        <f>G193*100/D193</f>
        <v>5.444444444444445</v>
      </c>
      <c r="G193" s="45">
        <f>E193/0.9</f>
        <v>0.05444444444444445</v>
      </c>
      <c r="H193" s="44">
        <v>0.048</v>
      </c>
      <c r="I193" s="9">
        <f>J193*100/D193</f>
        <v>5.333333333333333</v>
      </c>
      <c r="J193" s="7">
        <f>H193/0.9</f>
        <v>0.05333333333333333</v>
      </c>
    </row>
    <row r="194" spans="1:10" ht="18">
      <c r="A194" s="91"/>
      <c r="B194" s="92"/>
      <c r="C194" s="26" t="s">
        <v>143</v>
      </c>
      <c r="D194" s="35">
        <v>1.6</v>
      </c>
      <c r="E194" s="5" t="s">
        <v>144</v>
      </c>
      <c r="F194" s="5" t="s">
        <v>144</v>
      </c>
      <c r="G194" s="5" t="s">
        <v>144</v>
      </c>
      <c r="H194" s="5" t="s">
        <v>144</v>
      </c>
      <c r="I194" s="2" t="s">
        <v>144</v>
      </c>
      <c r="J194" s="2" t="s">
        <v>144</v>
      </c>
    </row>
    <row r="195" spans="1:10" ht="3.75" customHeight="1">
      <c r="A195" s="17"/>
      <c r="B195" s="29"/>
      <c r="C195" s="29"/>
      <c r="D195" s="37"/>
      <c r="E195" s="44"/>
      <c r="F195" s="37"/>
      <c r="G195" s="37"/>
      <c r="H195" s="44"/>
      <c r="I195" s="37"/>
      <c r="J195" s="20"/>
    </row>
    <row r="196" spans="1:10" ht="18">
      <c r="A196" s="91" t="s">
        <v>6</v>
      </c>
      <c r="B196" s="92" t="s">
        <v>86</v>
      </c>
      <c r="C196" s="26" t="s">
        <v>142</v>
      </c>
      <c r="D196" s="35">
        <v>1</v>
      </c>
      <c r="E196" s="5">
        <v>0.016</v>
      </c>
      <c r="F196" s="6">
        <f>G196*100/D196</f>
        <v>1.7777777777777777</v>
      </c>
      <c r="G196" s="45">
        <f>E196/0.9</f>
        <v>0.017777777777777778</v>
      </c>
      <c r="H196" s="5">
        <v>0.016</v>
      </c>
      <c r="I196" s="9">
        <f>J196*100/D196</f>
        <v>1.7777777777777777</v>
      </c>
      <c r="J196" s="7">
        <f>H196/0.9</f>
        <v>0.017777777777777778</v>
      </c>
    </row>
    <row r="197" spans="1:10" ht="18">
      <c r="A197" s="91"/>
      <c r="B197" s="92"/>
      <c r="C197" s="26" t="s">
        <v>143</v>
      </c>
      <c r="D197" s="35">
        <v>1.6</v>
      </c>
      <c r="E197" s="44" t="s">
        <v>144</v>
      </c>
      <c r="F197" s="44" t="s">
        <v>144</v>
      </c>
      <c r="G197" s="44" t="s">
        <v>144</v>
      </c>
      <c r="H197" s="44" t="s">
        <v>144</v>
      </c>
      <c r="I197" s="11" t="s">
        <v>144</v>
      </c>
      <c r="J197" s="11" t="s">
        <v>144</v>
      </c>
    </row>
    <row r="198" spans="1:10" ht="3.75" customHeight="1">
      <c r="A198" s="17"/>
      <c r="B198" s="29"/>
      <c r="C198" s="29"/>
      <c r="D198" s="37"/>
      <c r="E198" s="44"/>
      <c r="F198" s="37"/>
      <c r="G198" s="37"/>
      <c r="H198" s="44"/>
      <c r="I198" s="37"/>
      <c r="J198" s="37"/>
    </row>
    <row r="199" spans="1:10" ht="18">
      <c r="A199" s="91" t="s">
        <v>8</v>
      </c>
      <c r="B199" s="92" t="s">
        <v>87</v>
      </c>
      <c r="C199" s="26" t="s">
        <v>142</v>
      </c>
      <c r="D199" s="35">
        <v>2.5</v>
      </c>
      <c r="E199" s="5" t="s">
        <v>144</v>
      </c>
      <c r="F199" s="2" t="s">
        <v>144</v>
      </c>
      <c r="G199" s="2" t="s">
        <v>144</v>
      </c>
      <c r="H199" s="5" t="s">
        <v>144</v>
      </c>
      <c r="I199" s="2" t="s">
        <v>144</v>
      </c>
      <c r="J199" s="2" t="s">
        <v>144</v>
      </c>
    </row>
    <row r="200" spans="1:10" ht="18">
      <c r="A200" s="91"/>
      <c r="B200" s="92"/>
      <c r="C200" s="26" t="s">
        <v>143</v>
      </c>
      <c r="D200" s="35">
        <v>1.6</v>
      </c>
      <c r="E200" s="5">
        <v>0.098</v>
      </c>
      <c r="F200" s="6">
        <f>G200*100/D200</f>
        <v>6.805555555555555</v>
      </c>
      <c r="G200" s="45">
        <f>E200/0.9</f>
        <v>0.1088888888888889</v>
      </c>
      <c r="H200" s="5">
        <v>0.066</v>
      </c>
      <c r="I200" s="9">
        <f>J200*100/D200</f>
        <v>4.583333333333333</v>
      </c>
      <c r="J200" s="7">
        <f>H200/0.9</f>
        <v>0.07333333333333333</v>
      </c>
    </row>
    <row r="201" spans="1:10" ht="3.75" customHeight="1">
      <c r="A201" s="17"/>
      <c r="B201" s="29"/>
      <c r="C201" s="29"/>
      <c r="D201" s="37"/>
      <c r="E201" s="5"/>
      <c r="F201" s="37"/>
      <c r="G201" s="37"/>
      <c r="H201" s="5"/>
      <c r="I201" s="37"/>
      <c r="J201" s="18"/>
    </row>
    <row r="202" spans="1:10" ht="18">
      <c r="A202" s="91" t="s">
        <v>10</v>
      </c>
      <c r="B202" s="92" t="s">
        <v>88</v>
      </c>
      <c r="C202" s="26" t="s">
        <v>142</v>
      </c>
      <c r="D202" s="35">
        <v>1.6</v>
      </c>
      <c r="E202" s="44" t="s">
        <v>144</v>
      </c>
      <c r="F202" s="11" t="s">
        <v>144</v>
      </c>
      <c r="G202" s="11" t="s">
        <v>144</v>
      </c>
      <c r="H202" s="44" t="s">
        <v>144</v>
      </c>
      <c r="I202" s="11" t="s">
        <v>144</v>
      </c>
      <c r="J202" s="11" t="s">
        <v>144</v>
      </c>
    </row>
    <row r="203" spans="1:10" ht="18">
      <c r="A203" s="91"/>
      <c r="B203" s="92"/>
      <c r="C203" s="26" t="s">
        <v>143</v>
      </c>
      <c r="D203" s="35">
        <v>1.6</v>
      </c>
      <c r="E203" s="44">
        <v>0.016</v>
      </c>
      <c r="F203" s="6">
        <f>G203*100/D203</f>
        <v>1.111111111111111</v>
      </c>
      <c r="G203" s="45">
        <f>E203/0.9</f>
        <v>0.017777777777777778</v>
      </c>
      <c r="H203" s="44">
        <v>0.016</v>
      </c>
      <c r="I203" s="9">
        <f>J203*100/D203</f>
        <v>1.111111111111111</v>
      </c>
      <c r="J203" s="7">
        <f>H203/0.9</f>
        <v>0.017777777777777778</v>
      </c>
    </row>
    <row r="204" spans="1:10" ht="3.75" customHeight="1">
      <c r="A204" s="17"/>
      <c r="B204" s="29"/>
      <c r="C204" s="29"/>
      <c r="D204" s="37"/>
      <c r="E204" s="5"/>
      <c r="F204" s="37"/>
      <c r="G204" s="37"/>
      <c r="H204" s="5"/>
      <c r="I204" s="37"/>
      <c r="J204" s="18"/>
    </row>
    <row r="205" spans="1:10" ht="18">
      <c r="A205" s="91" t="s">
        <v>12</v>
      </c>
      <c r="B205" s="92" t="s">
        <v>89</v>
      </c>
      <c r="C205" s="26" t="s">
        <v>142</v>
      </c>
      <c r="D205" s="35">
        <v>1</v>
      </c>
      <c r="E205" s="5">
        <v>0.08</v>
      </c>
      <c r="F205" s="6">
        <f>G205*100/D205</f>
        <v>8.88888888888889</v>
      </c>
      <c r="G205" s="45">
        <f>E205/0.9</f>
        <v>0.08888888888888889</v>
      </c>
      <c r="H205" s="5">
        <v>0.064</v>
      </c>
      <c r="I205" s="9">
        <f>J205*100/D205</f>
        <v>7.111111111111111</v>
      </c>
      <c r="J205" s="7">
        <f>H205/0.9</f>
        <v>0.07111111111111111</v>
      </c>
    </row>
    <row r="206" spans="1:10" ht="18">
      <c r="A206" s="91"/>
      <c r="B206" s="92"/>
      <c r="C206" s="26" t="s">
        <v>143</v>
      </c>
      <c r="D206" s="35">
        <v>1</v>
      </c>
      <c r="E206" s="44" t="s">
        <v>144</v>
      </c>
      <c r="F206" s="44" t="s">
        <v>144</v>
      </c>
      <c r="G206" s="44" t="s">
        <v>144</v>
      </c>
      <c r="H206" s="44" t="s">
        <v>144</v>
      </c>
      <c r="I206" s="11" t="s">
        <v>144</v>
      </c>
      <c r="J206" s="11" t="s">
        <v>144</v>
      </c>
    </row>
    <row r="207" spans="1:10" ht="3.75" customHeight="1">
      <c r="A207" s="17"/>
      <c r="B207" s="29"/>
      <c r="C207" s="29"/>
      <c r="D207" s="37"/>
      <c r="E207" s="44"/>
      <c r="F207" s="37"/>
      <c r="G207" s="37"/>
      <c r="H207" s="44"/>
      <c r="I207" s="37"/>
      <c r="J207" s="20"/>
    </row>
    <row r="208" spans="1:10" ht="18">
      <c r="A208" s="91" t="s">
        <v>14</v>
      </c>
      <c r="B208" s="92" t="s">
        <v>90</v>
      </c>
      <c r="C208" s="26" t="s">
        <v>142</v>
      </c>
      <c r="D208" s="35">
        <v>2.5</v>
      </c>
      <c r="E208" s="44" t="s">
        <v>144</v>
      </c>
      <c r="F208" s="44" t="s">
        <v>144</v>
      </c>
      <c r="G208" s="44" t="s">
        <v>144</v>
      </c>
      <c r="H208" s="44" t="s">
        <v>144</v>
      </c>
      <c r="I208" s="11" t="s">
        <v>144</v>
      </c>
      <c r="J208" s="11" t="s">
        <v>144</v>
      </c>
    </row>
    <row r="209" spans="1:10" ht="18">
      <c r="A209" s="91"/>
      <c r="B209" s="92"/>
      <c r="C209" s="26" t="s">
        <v>143</v>
      </c>
      <c r="D209" s="35">
        <v>2.5</v>
      </c>
      <c r="E209" s="5">
        <v>0.163</v>
      </c>
      <c r="F209" s="6">
        <f>G209*100/D209</f>
        <v>7.2444444444444445</v>
      </c>
      <c r="G209" s="45">
        <f>E209/0.9</f>
        <v>0.1811111111111111</v>
      </c>
      <c r="H209" s="5">
        <v>0.131</v>
      </c>
      <c r="I209" s="9">
        <f>J209*100/D209</f>
        <v>5.822222222222222</v>
      </c>
      <c r="J209" s="7">
        <f>H209/0.9</f>
        <v>0.14555555555555555</v>
      </c>
    </row>
    <row r="210" spans="1:10" ht="3.75" customHeight="1">
      <c r="A210" s="17"/>
      <c r="B210" s="29"/>
      <c r="C210" s="29"/>
      <c r="D210" s="37"/>
      <c r="E210" s="5"/>
      <c r="F210" s="37"/>
      <c r="G210" s="37"/>
      <c r="H210" s="5"/>
      <c r="I210" s="37"/>
      <c r="J210" s="18"/>
    </row>
    <row r="211" spans="1:10" ht="18">
      <c r="A211" s="91" t="s">
        <v>16</v>
      </c>
      <c r="B211" s="92" t="s">
        <v>91</v>
      </c>
      <c r="C211" s="26" t="s">
        <v>142</v>
      </c>
      <c r="D211" s="35">
        <v>1</v>
      </c>
      <c r="E211" s="5">
        <v>0.048</v>
      </c>
      <c r="F211" s="6">
        <f>G211*100/D211</f>
        <v>5.333333333333333</v>
      </c>
      <c r="G211" s="45">
        <f>E211/0.9</f>
        <v>0.05333333333333333</v>
      </c>
      <c r="H211" s="5">
        <v>0.048</v>
      </c>
      <c r="I211" s="9">
        <f>J211*100/D211</f>
        <v>5.333333333333333</v>
      </c>
      <c r="J211" s="7">
        <f>H211/0.9</f>
        <v>0.05333333333333333</v>
      </c>
    </row>
    <row r="212" spans="1:10" ht="18">
      <c r="A212" s="91"/>
      <c r="B212" s="92"/>
      <c r="C212" s="26" t="s">
        <v>143</v>
      </c>
      <c r="D212" s="35">
        <v>1.6</v>
      </c>
      <c r="E212" s="44" t="s">
        <v>144</v>
      </c>
      <c r="F212" s="44" t="s">
        <v>144</v>
      </c>
      <c r="G212" s="44" t="s">
        <v>144</v>
      </c>
      <c r="H212" s="44" t="s">
        <v>144</v>
      </c>
      <c r="I212" s="11" t="s">
        <v>144</v>
      </c>
      <c r="J212" s="11" t="s">
        <v>144</v>
      </c>
    </row>
    <row r="213" spans="1:10" ht="18">
      <c r="A213" s="2"/>
      <c r="B213" s="30" t="s">
        <v>149</v>
      </c>
      <c r="C213" s="26"/>
      <c r="D213" s="31">
        <f>SUM(D188:D212)</f>
        <v>48.400000000000006</v>
      </c>
      <c r="E213" s="41">
        <f>E189+E191+E193+E196+E200+E203+E205+E209+E211</f>
        <v>1.4110000000000003</v>
      </c>
      <c r="F213" s="47">
        <f>G213*100/D213</f>
        <v>3.2392102846648303</v>
      </c>
      <c r="G213" s="49">
        <f>E213/0.9</f>
        <v>1.567777777777778</v>
      </c>
      <c r="H213" s="41">
        <f>H189+H191+H193+H196+H200+H203+H205+H209+H211</f>
        <v>1.1280000000000001</v>
      </c>
      <c r="I213" s="22">
        <f>J213*100/D213</f>
        <v>2.5895316804407713</v>
      </c>
      <c r="J213" s="43">
        <f>H213/0.9</f>
        <v>1.2533333333333334</v>
      </c>
    </row>
    <row r="214" spans="1:10" ht="18">
      <c r="A214" s="2"/>
      <c r="B214" s="26"/>
      <c r="C214" s="26"/>
      <c r="D214" s="35"/>
      <c r="E214" s="5"/>
      <c r="F214" s="44"/>
      <c r="G214" s="44"/>
      <c r="H214" s="44"/>
      <c r="I214" s="11"/>
      <c r="J214" s="11"/>
    </row>
    <row r="215" spans="1:10" ht="18">
      <c r="A215" s="97" t="s">
        <v>92</v>
      </c>
      <c r="B215" s="97"/>
      <c r="C215" s="97"/>
      <c r="D215" s="97"/>
      <c r="E215" s="97"/>
      <c r="F215" s="97"/>
      <c r="G215" s="97"/>
      <c r="H215" s="97"/>
      <c r="I215" s="97"/>
      <c r="J215" s="7"/>
    </row>
    <row r="216" spans="1:10" ht="18">
      <c r="A216" s="93" t="s">
        <v>0</v>
      </c>
      <c r="B216" s="94" t="s">
        <v>93</v>
      </c>
      <c r="C216" s="25" t="s">
        <v>142</v>
      </c>
      <c r="D216" s="36">
        <v>16</v>
      </c>
      <c r="E216" s="44">
        <v>0.655</v>
      </c>
      <c r="F216" s="6">
        <f>G216*100/D216</f>
        <v>4.548611111111111</v>
      </c>
      <c r="G216" s="45">
        <f>E216/0.9</f>
        <v>0.7277777777777777</v>
      </c>
      <c r="H216" s="44">
        <v>0.369</v>
      </c>
      <c r="I216" s="6">
        <f>J216*100/D216</f>
        <v>2.5625</v>
      </c>
      <c r="J216" s="45">
        <f>H216/0.9</f>
        <v>0.41</v>
      </c>
    </row>
    <row r="217" spans="1:10" ht="18">
      <c r="A217" s="93"/>
      <c r="B217" s="94"/>
      <c r="C217" s="25" t="s">
        <v>143</v>
      </c>
      <c r="D217" s="34">
        <v>6.3</v>
      </c>
      <c r="E217" s="5">
        <v>1.749</v>
      </c>
      <c r="F217" s="6">
        <f>G217*100/D217</f>
        <v>30.84656084656085</v>
      </c>
      <c r="G217" s="45">
        <f>E217/0.9</f>
        <v>1.9433333333333334</v>
      </c>
      <c r="H217" s="5">
        <v>0.807</v>
      </c>
      <c r="I217" s="6">
        <f>J217*100/D217</f>
        <v>14.232804232804234</v>
      </c>
      <c r="J217" s="45">
        <f>H217/0.9</f>
        <v>0.8966666666666667</v>
      </c>
    </row>
    <row r="218" spans="1:10" ht="3.75" customHeight="1">
      <c r="A218" s="17"/>
      <c r="B218" s="29"/>
      <c r="C218" s="27"/>
      <c r="D218" s="38"/>
      <c r="E218" s="5"/>
      <c r="F218" s="38"/>
      <c r="G218" s="38"/>
      <c r="H218" s="5"/>
      <c r="I218" s="38"/>
      <c r="J218" s="18"/>
    </row>
    <row r="219" spans="1:10" ht="18">
      <c r="A219" s="93" t="s">
        <v>2</v>
      </c>
      <c r="B219" s="94" t="s">
        <v>94</v>
      </c>
      <c r="C219" s="25" t="s">
        <v>142</v>
      </c>
      <c r="D219" s="42">
        <v>16</v>
      </c>
      <c r="E219" s="5">
        <v>2.008</v>
      </c>
      <c r="F219" s="6">
        <f>G219*100/D219</f>
        <v>13.944444444444445</v>
      </c>
      <c r="G219" s="45">
        <f>E219/0.9</f>
        <v>2.2311111111111113</v>
      </c>
      <c r="H219" s="5">
        <v>1.525</v>
      </c>
      <c r="I219" s="6">
        <f>J219*100/D219</f>
        <v>10.590277777777777</v>
      </c>
      <c r="J219" s="7">
        <f>H219/0.9</f>
        <v>1.6944444444444442</v>
      </c>
    </row>
    <row r="220" spans="1:10" ht="18">
      <c r="A220" s="93"/>
      <c r="B220" s="94"/>
      <c r="C220" s="25" t="s">
        <v>143</v>
      </c>
      <c r="D220" s="42">
        <v>16</v>
      </c>
      <c r="E220" s="5">
        <v>1.862</v>
      </c>
      <c r="F220" s="6">
        <f>G220*100/D220</f>
        <v>12.930555555555557</v>
      </c>
      <c r="G220" s="45">
        <f>E220/0.9</f>
        <v>2.068888888888889</v>
      </c>
      <c r="H220" s="5">
        <v>0.999</v>
      </c>
      <c r="I220" s="6">
        <f>J220*100/D220</f>
        <v>6.937499999999999</v>
      </c>
      <c r="J220" s="7">
        <f>H220/0.9</f>
        <v>1.1099999999999999</v>
      </c>
    </row>
    <row r="221" spans="1:10" ht="3.75" customHeight="1">
      <c r="A221" s="17"/>
      <c r="B221" s="29"/>
      <c r="C221" s="27"/>
      <c r="D221" s="27"/>
      <c r="E221" s="44"/>
      <c r="F221" s="27"/>
      <c r="G221" s="27"/>
      <c r="H221" s="44"/>
      <c r="I221" s="27"/>
      <c r="J221" s="27"/>
    </row>
    <row r="222" spans="1:10" ht="18">
      <c r="A222" s="93" t="s">
        <v>4</v>
      </c>
      <c r="B222" s="94" t="s">
        <v>95</v>
      </c>
      <c r="C222" s="25" t="s">
        <v>142</v>
      </c>
      <c r="D222" s="42">
        <v>6.3</v>
      </c>
      <c r="E222" s="5">
        <v>0</v>
      </c>
      <c r="F222" s="6">
        <f>G222*100/D222</f>
        <v>0</v>
      </c>
      <c r="G222" s="45">
        <f>E222/0.9</f>
        <v>0</v>
      </c>
      <c r="H222" s="5">
        <v>0</v>
      </c>
      <c r="I222" s="6">
        <f>J222*100/D222</f>
        <v>0</v>
      </c>
      <c r="J222" s="7">
        <f>H222/0.9</f>
        <v>0</v>
      </c>
    </row>
    <row r="223" spans="1:10" ht="18">
      <c r="A223" s="93"/>
      <c r="B223" s="94"/>
      <c r="C223" s="25" t="s">
        <v>143</v>
      </c>
      <c r="D223" s="36">
        <v>6.3</v>
      </c>
      <c r="E223" s="5">
        <v>0.247</v>
      </c>
      <c r="F223" s="6">
        <f>G223*100/D223</f>
        <v>4.35626102292769</v>
      </c>
      <c r="G223" s="45">
        <f>E223/0.9</f>
        <v>0.27444444444444444</v>
      </c>
      <c r="H223" s="5">
        <v>0.245</v>
      </c>
      <c r="I223" s="6">
        <f>J223*100/D223</f>
        <v>4.320987654320987</v>
      </c>
      <c r="J223" s="7">
        <f>H223/0.9</f>
        <v>0.2722222222222222</v>
      </c>
    </row>
    <row r="224" spans="1:10" ht="3.75" customHeight="1">
      <c r="A224" s="17"/>
      <c r="B224" s="29"/>
      <c r="C224" s="27"/>
      <c r="D224" s="37"/>
      <c r="E224" s="5"/>
      <c r="F224" s="37"/>
      <c r="G224" s="37"/>
      <c r="H224" s="5"/>
      <c r="I224" s="37"/>
      <c r="J224" s="37"/>
    </row>
    <row r="225" spans="1:10" ht="18">
      <c r="A225" s="93" t="s">
        <v>6</v>
      </c>
      <c r="B225" s="94" t="s">
        <v>96</v>
      </c>
      <c r="C225" s="25" t="s">
        <v>142</v>
      </c>
      <c r="D225" s="42">
        <v>16</v>
      </c>
      <c r="E225" s="5">
        <v>2.382</v>
      </c>
      <c r="F225" s="6">
        <f>G225*100/D225</f>
        <v>16.541666666666668</v>
      </c>
      <c r="G225" s="45">
        <f>E225/0.9</f>
        <v>2.646666666666667</v>
      </c>
      <c r="H225" s="5">
        <v>1.553</v>
      </c>
      <c r="I225" s="6">
        <f>J225*100/D225</f>
        <v>10.784722222222221</v>
      </c>
      <c r="J225" s="7">
        <f>H225/0.9</f>
        <v>1.7255555555555555</v>
      </c>
    </row>
    <row r="226" spans="1:10" ht="18">
      <c r="A226" s="93"/>
      <c r="B226" s="94"/>
      <c r="C226" s="25" t="s">
        <v>143</v>
      </c>
      <c r="D226" s="42">
        <v>16</v>
      </c>
      <c r="E226" s="5">
        <v>1.828</v>
      </c>
      <c r="F226" s="6">
        <f>G226*100/D226</f>
        <v>12.694444444444445</v>
      </c>
      <c r="G226" s="45">
        <f>E226/0.9</f>
        <v>2.031111111111111</v>
      </c>
      <c r="H226" s="5">
        <v>0.997</v>
      </c>
      <c r="I226" s="6">
        <f>J226*100/D226</f>
        <v>6.923611111111111</v>
      </c>
      <c r="J226" s="7">
        <f>H226/0.9</f>
        <v>1.1077777777777778</v>
      </c>
    </row>
    <row r="227" spans="1:10" ht="3.75" customHeight="1">
      <c r="A227" s="17"/>
      <c r="B227" s="29"/>
      <c r="C227" s="27"/>
      <c r="D227" s="37"/>
      <c r="E227" s="5"/>
      <c r="F227" s="37"/>
      <c r="G227" s="37"/>
      <c r="H227" s="5"/>
      <c r="I227" s="37"/>
      <c r="J227" s="37"/>
    </row>
    <row r="228" spans="1:10" ht="18">
      <c r="A228" s="93" t="s">
        <v>8</v>
      </c>
      <c r="B228" s="94" t="s">
        <v>97</v>
      </c>
      <c r="C228" s="25" t="s">
        <v>142</v>
      </c>
      <c r="D228" s="36">
        <v>16</v>
      </c>
      <c r="E228" s="5">
        <v>3.561</v>
      </c>
      <c r="F228" s="6">
        <f>G228*100/D228</f>
        <v>24.729166666666664</v>
      </c>
      <c r="G228" s="45">
        <f>E228/0.9</f>
        <v>3.9566666666666666</v>
      </c>
      <c r="H228" s="5">
        <v>2.294</v>
      </c>
      <c r="I228" s="6">
        <f>J228*100/D228</f>
        <v>15.930555555555555</v>
      </c>
      <c r="J228" s="7">
        <f>H228/0.9</f>
        <v>2.548888888888889</v>
      </c>
    </row>
    <row r="229" spans="1:10" ht="18">
      <c r="A229" s="93"/>
      <c r="B229" s="94"/>
      <c r="C229" s="25" t="s">
        <v>143</v>
      </c>
      <c r="D229" s="36">
        <v>16</v>
      </c>
      <c r="E229" s="44">
        <v>3.875</v>
      </c>
      <c r="F229" s="6">
        <f>G229*100/D229</f>
        <v>26.90972222222222</v>
      </c>
      <c r="G229" s="45">
        <f>E229/0.9</f>
        <v>4.305555555555555</v>
      </c>
      <c r="H229" s="44">
        <v>2.668</v>
      </c>
      <c r="I229" s="6">
        <f>J229*100/D229</f>
        <v>18.52777777777778</v>
      </c>
      <c r="J229" s="7">
        <f>H229/0.9</f>
        <v>2.9644444444444447</v>
      </c>
    </row>
    <row r="230" spans="1:10" ht="3.75" customHeight="1">
      <c r="A230" s="17"/>
      <c r="B230" s="29"/>
      <c r="C230" s="27"/>
      <c r="D230" s="37"/>
      <c r="E230" s="5"/>
      <c r="F230" s="37"/>
      <c r="G230" s="37"/>
      <c r="H230" s="5"/>
      <c r="I230" s="37"/>
      <c r="J230" s="37"/>
    </row>
    <row r="231" spans="1:10" ht="18">
      <c r="A231" s="91" t="s">
        <v>10</v>
      </c>
      <c r="B231" s="92" t="s">
        <v>98</v>
      </c>
      <c r="C231" s="25" t="s">
        <v>142</v>
      </c>
      <c r="D231" s="36">
        <v>2.5</v>
      </c>
      <c r="E231" s="5">
        <v>0.397</v>
      </c>
      <c r="F231" s="6">
        <f>G231*100/D231</f>
        <v>17.644444444444446</v>
      </c>
      <c r="G231" s="45">
        <f>E231/0.9</f>
        <v>0.4411111111111111</v>
      </c>
      <c r="H231" s="5">
        <v>0.365</v>
      </c>
      <c r="I231" s="9">
        <f>J231*100/D231</f>
        <v>16.22222222222222</v>
      </c>
      <c r="J231" s="7">
        <f>H231/0.9</f>
        <v>0.40555555555555556</v>
      </c>
    </row>
    <row r="232" spans="1:10" ht="18">
      <c r="A232" s="91"/>
      <c r="B232" s="92"/>
      <c r="C232" s="23" t="s">
        <v>143</v>
      </c>
      <c r="D232" s="35">
        <v>2.5</v>
      </c>
      <c r="E232" s="44" t="s">
        <v>144</v>
      </c>
      <c r="F232" s="44" t="s">
        <v>144</v>
      </c>
      <c r="G232" s="44" t="s">
        <v>144</v>
      </c>
      <c r="H232" s="44" t="s">
        <v>144</v>
      </c>
      <c r="I232" s="11" t="s">
        <v>144</v>
      </c>
      <c r="J232" s="11" t="s">
        <v>144</v>
      </c>
    </row>
    <row r="233" spans="1:10" ht="3.75" customHeight="1">
      <c r="A233" s="17"/>
      <c r="B233" s="29"/>
      <c r="C233" s="27"/>
      <c r="D233" s="37"/>
      <c r="E233" s="44"/>
      <c r="F233" s="37"/>
      <c r="G233" s="37"/>
      <c r="H233" s="44"/>
      <c r="I233" s="37"/>
      <c r="J233" s="20"/>
    </row>
    <row r="234" spans="1:10" ht="18">
      <c r="A234" s="91" t="s">
        <v>12</v>
      </c>
      <c r="B234" s="92" t="s">
        <v>99</v>
      </c>
      <c r="C234" s="23" t="s">
        <v>142</v>
      </c>
      <c r="D234" s="42">
        <v>1.6</v>
      </c>
      <c r="E234" s="44">
        <v>0.308</v>
      </c>
      <c r="F234" s="6">
        <f>G234*100/D234</f>
        <v>21.388888888888886</v>
      </c>
      <c r="G234" s="45">
        <f>E234/0.9</f>
        <v>0.3422222222222222</v>
      </c>
      <c r="H234" s="44">
        <v>0.256</v>
      </c>
      <c r="I234" s="9">
        <f>J234*100/D234</f>
        <v>17.777777777777775</v>
      </c>
      <c r="J234" s="7">
        <f>H234/0.9</f>
        <v>0.28444444444444444</v>
      </c>
    </row>
    <row r="235" spans="1:10" ht="18">
      <c r="A235" s="91"/>
      <c r="B235" s="92"/>
      <c r="C235" s="23" t="s">
        <v>143</v>
      </c>
      <c r="D235" s="42">
        <v>1</v>
      </c>
      <c r="E235" s="5" t="s">
        <v>144</v>
      </c>
      <c r="F235" s="2" t="s">
        <v>144</v>
      </c>
      <c r="G235" s="2" t="s">
        <v>144</v>
      </c>
      <c r="H235" s="5" t="s">
        <v>144</v>
      </c>
      <c r="I235" s="2" t="s">
        <v>144</v>
      </c>
      <c r="J235" s="2" t="s">
        <v>144</v>
      </c>
    </row>
    <row r="236" spans="1:10" ht="3.75" customHeight="1">
      <c r="A236" s="17"/>
      <c r="B236" s="29"/>
      <c r="C236" s="27"/>
      <c r="D236" s="37"/>
      <c r="E236" s="5"/>
      <c r="F236" s="37"/>
      <c r="G236" s="37"/>
      <c r="H236" s="5"/>
      <c r="I236" s="37"/>
      <c r="J236" s="18"/>
    </row>
    <row r="237" spans="1:10" ht="18">
      <c r="A237" s="91" t="s">
        <v>14</v>
      </c>
      <c r="B237" s="92" t="s">
        <v>100</v>
      </c>
      <c r="C237" s="23" t="s">
        <v>142</v>
      </c>
      <c r="D237" s="42">
        <v>2.5</v>
      </c>
      <c r="E237" s="44">
        <v>0.698</v>
      </c>
      <c r="F237" s="6">
        <f>G237*100/D237</f>
        <v>31.02222222222222</v>
      </c>
      <c r="G237" s="45">
        <f>E237/0.9</f>
        <v>0.7755555555555554</v>
      </c>
      <c r="H237" s="44">
        <v>0.453</v>
      </c>
      <c r="I237" s="9">
        <f>J237*100/D237</f>
        <v>20.133333333333333</v>
      </c>
      <c r="J237" s="7">
        <f>H237/0.9</f>
        <v>0.5033333333333333</v>
      </c>
    </row>
    <row r="238" spans="1:10" ht="18">
      <c r="A238" s="91"/>
      <c r="B238" s="92"/>
      <c r="C238" s="23" t="s">
        <v>143</v>
      </c>
      <c r="D238" s="42">
        <v>1.8</v>
      </c>
      <c r="E238" s="44" t="s">
        <v>144</v>
      </c>
      <c r="F238" s="44" t="s">
        <v>144</v>
      </c>
      <c r="G238" s="44" t="s">
        <v>144</v>
      </c>
      <c r="H238" s="44" t="s">
        <v>144</v>
      </c>
      <c r="I238" s="11" t="s">
        <v>144</v>
      </c>
      <c r="J238" s="11" t="s">
        <v>144</v>
      </c>
    </row>
    <row r="239" spans="1:10" ht="3.75" customHeight="1">
      <c r="A239" s="17"/>
      <c r="B239" s="29"/>
      <c r="C239" s="27"/>
      <c r="D239" s="37"/>
      <c r="E239" s="5"/>
      <c r="F239" s="37"/>
      <c r="G239" s="37"/>
      <c r="H239" s="5"/>
      <c r="I239" s="37"/>
      <c r="J239" s="18"/>
    </row>
    <row r="240" spans="1:10" ht="18">
      <c r="A240" s="91" t="s">
        <v>16</v>
      </c>
      <c r="B240" s="94" t="s">
        <v>101</v>
      </c>
      <c r="C240" s="23" t="s">
        <v>142</v>
      </c>
      <c r="D240" s="35">
        <v>4</v>
      </c>
      <c r="E240" s="44">
        <v>0.698</v>
      </c>
      <c r="F240" s="6">
        <f>G240*100/D240</f>
        <v>19.388888888888886</v>
      </c>
      <c r="G240" s="45">
        <f>E240/0.9</f>
        <v>0.7755555555555554</v>
      </c>
      <c r="H240" s="44">
        <v>0.667</v>
      </c>
      <c r="I240" s="9">
        <f>J240*100/D240</f>
        <v>18.52777777777778</v>
      </c>
      <c r="J240" s="7">
        <f>H240/0.9</f>
        <v>0.7411111111111112</v>
      </c>
    </row>
    <row r="241" spans="1:10" ht="18">
      <c r="A241" s="91"/>
      <c r="B241" s="94"/>
      <c r="C241" s="25" t="s">
        <v>143</v>
      </c>
      <c r="D241" s="36">
        <v>4</v>
      </c>
      <c r="E241" s="5">
        <v>0.158</v>
      </c>
      <c r="F241" s="6">
        <f>G241*100/D241</f>
        <v>4.388888888888888</v>
      </c>
      <c r="G241" s="45">
        <f>E241/0.9</f>
        <v>0.17555555555555555</v>
      </c>
      <c r="H241" s="5">
        <v>0.127</v>
      </c>
      <c r="I241" s="9">
        <f>J241*100/D241</f>
        <v>3.5277777777777777</v>
      </c>
      <c r="J241" s="7">
        <f>H241/0.9</f>
        <v>0.1411111111111111</v>
      </c>
    </row>
    <row r="242" spans="1:10" ht="3.75" customHeight="1">
      <c r="A242" s="17"/>
      <c r="B242" s="29"/>
      <c r="C242" s="27"/>
      <c r="D242" s="37"/>
      <c r="E242" s="5"/>
      <c r="F242" s="37"/>
      <c r="G242" s="37"/>
      <c r="H242" s="5"/>
      <c r="I242" s="37"/>
      <c r="J242" s="18"/>
    </row>
    <row r="243" spans="1:10" ht="18">
      <c r="A243" s="91" t="s">
        <v>18</v>
      </c>
      <c r="B243" s="92" t="s">
        <v>102</v>
      </c>
      <c r="C243" s="25" t="s">
        <v>142</v>
      </c>
      <c r="D243" s="42">
        <v>1.8</v>
      </c>
      <c r="E243" s="5">
        <v>0.425</v>
      </c>
      <c r="F243" s="6">
        <f>G243*100/D243</f>
        <v>26.234567901234566</v>
      </c>
      <c r="G243" s="45">
        <f>E243/0.9</f>
        <v>0.4722222222222222</v>
      </c>
      <c r="H243" s="5">
        <v>0.294</v>
      </c>
      <c r="I243" s="9">
        <f>J243*100/D243</f>
        <v>18.148148148148145</v>
      </c>
      <c r="J243" s="7">
        <f>H243/0.9</f>
        <v>0.32666666666666666</v>
      </c>
    </row>
    <row r="244" spans="1:10" ht="18">
      <c r="A244" s="91"/>
      <c r="B244" s="92"/>
      <c r="C244" s="23" t="s">
        <v>143</v>
      </c>
      <c r="D244" s="42">
        <v>2.5</v>
      </c>
      <c r="E244" s="5" t="s">
        <v>144</v>
      </c>
      <c r="F244" s="44" t="s">
        <v>144</v>
      </c>
      <c r="G244" s="44" t="s">
        <v>144</v>
      </c>
      <c r="H244" s="5" t="s">
        <v>144</v>
      </c>
      <c r="I244" s="11" t="s">
        <v>144</v>
      </c>
      <c r="J244" s="11" t="s">
        <v>144</v>
      </c>
    </row>
    <row r="245" spans="1:10" ht="3.75" customHeight="1">
      <c r="A245" s="17"/>
      <c r="B245" s="29"/>
      <c r="C245" s="27"/>
      <c r="D245" s="37"/>
      <c r="E245" s="44"/>
      <c r="F245" s="37"/>
      <c r="G245" s="37"/>
      <c r="H245" s="44"/>
      <c r="I245" s="37"/>
      <c r="J245" s="20"/>
    </row>
    <row r="246" spans="1:10" ht="18">
      <c r="A246" s="91" t="s">
        <v>20</v>
      </c>
      <c r="B246" s="92" t="s">
        <v>103</v>
      </c>
      <c r="C246" s="23" t="s">
        <v>142</v>
      </c>
      <c r="D246" s="35">
        <v>1.8</v>
      </c>
      <c r="E246" s="5">
        <v>0.792</v>
      </c>
      <c r="F246" s="6">
        <f>G246*100/D246</f>
        <v>48.888888888888886</v>
      </c>
      <c r="G246" s="45">
        <f>E246/0.9</f>
        <v>0.88</v>
      </c>
      <c r="H246" s="5">
        <v>0.394</v>
      </c>
      <c r="I246" s="9">
        <f>J246*100/D246</f>
        <v>24.320987654320987</v>
      </c>
      <c r="J246" s="7">
        <f>H246/0.9</f>
        <v>0.43777777777777777</v>
      </c>
    </row>
    <row r="247" spans="1:10" ht="18">
      <c r="A247" s="91"/>
      <c r="B247" s="92"/>
      <c r="C247" s="23" t="s">
        <v>143</v>
      </c>
      <c r="D247" s="35">
        <v>2.5</v>
      </c>
      <c r="E247" s="44" t="s">
        <v>144</v>
      </c>
      <c r="F247" s="44" t="s">
        <v>144</v>
      </c>
      <c r="G247" s="44" t="s">
        <v>144</v>
      </c>
      <c r="H247" s="44" t="s">
        <v>144</v>
      </c>
      <c r="I247" s="11" t="s">
        <v>144</v>
      </c>
      <c r="J247" s="11" t="s">
        <v>144</v>
      </c>
    </row>
    <row r="248" spans="1:10" ht="3.75" customHeight="1">
      <c r="A248" s="17"/>
      <c r="B248" s="29"/>
      <c r="C248" s="27"/>
      <c r="D248" s="37"/>
      <c r="E248" s="44"/>
      <c r="F248" s="37"/>
      <c r="G248" s="37"/>
      <c r="H248" s="44"/>
      <c r="I248" s="37"/>
      <c r="J248" s="20"/>
    </row>
    <row r="249" spans="1:10" ht="18">
      <c r="A249" s="91" t="s">
        <v>22</v>
      </c>
      <c r="B249" s="92" t="s">
        <v>104</v>
      </c>
      <c r="C249" s="23" t="s">
        <v>142</v>
      </c>
      <c r="D249" s="35">
        <v>1</v>
      </c>
      <c r="E249" s="5">
        <v>0.066</v>
      </c>
      <c r="F249" s="6">
        <f>G249*100/D249</f>
        <v>7.333333333333333</v>
      </c>
      <c r="G249" s="45">
        <f>E249/0.9</f>
        <v>0.07333333333333333</v>
      </c>
      <c r="H249" s="5">
        <v>0.065</v>
      </c>
      <c r="I249" s="9">
        <f>J249*100/D249</f>
        <v>7.222222222222223</v>
      </c>
      <c r="J249" s="7">
        <f>H249/0.9</f>
        <v>0.07222222222222223</v>
      </c>
    </row>
    <row r="250" spans="1:10" ht="18">
      <c r="A250" s="91"/>
      <c r="B250" s="92"/>
      <c r="C250" s="23" t="s">
        <v>143</v>
      </c>
      <c r="D250" s="35">
        <v>1</v>
      </c>
      <c r="E250" s="5" t="s">
        <v>144</v>
      </c>
      <c r="F250" s="5" t="s">
        <v>151</v>
      </c>
      <c r="G250" s="5" t="s">
        <v>151</v>
      </c>
      <c r="H250" s="5" t="s">
        <v>144</v>
      </c>
      <c r="I250" s="5" t="s">
        <v>151</v>
      </c>
      <c r="J250" s="5" t="s">
        <v>151</v>
      </c>
    </row>
    <row r="251" spans="1:10" ht="3.75" customHeight="1">
      <c r="A251" s="17"/>
      <c r="B251" s="29"/>
      <c r="C251" s="27"/>
      <c r="D251" s="37"/>
      <c r="E251" s="44"/>
      <c r="F251" s="37"/>
      <c r="G251" s="37"/>
      <c r="H251" s="44"/>
      <c r="I251" s="37"/>
      <c r="J251" s="20"/>
    </row>
    <row r="252" spans="1:10" ht="18">
      <c r="A252" s="91" t="s">
        <v>24</v>
      </c>
      <c r="B252" s="92" t="s">
        <v>105</v>
      </c>
      <c r="C252" s="23" t="s">
        <v>142</v>
      </c>
      <c r="D252" s="35">
        <v>2.5</v>
      </c>
      <c r="E252" s="44">
        <v>0.476</v>
      </c>
      <c r="F252" s="6">
        <f>G252*100/D252</f>
        <v>21.155555555555555</v>
      </c>
      <c r="G252" s="45">
        <f>E252/0.9</f>
        <v>0.5288888888888889</v>
      </c>
      <c r="H252" s="44">
        <v>0.174</v>
      </c>
      <c r="I252" s="9">
        <f>J252*100/D252</f>
        <v>7.733333333333332</v>
      </c>
      <c r="J252" s="7">
        <f>H252/0.9</f>
        <v>0.1933333333333333</v>
      </c>
    </row>
    <row r="253" spans="1:10" ht="18">
      <c r="A253" s="91"/>
      <c r="B253" s="92"/>
      <c r="C253" s="23" t="s">
        <v>143</v>
      </c>
      <c r="D253" s="35">
        <v>2.5</v>
      </c>
      <c r="E253" s="44" t="s">
        <v>144</v>
      </c>
      <c r="F253" s="11" t="s">
        <v>144</v>
      </c>
      <c r="G253" s="11" t="s">
        <v>144</v>
      </c>
      <c r="H253" s="44" t="s">
        <v>144</v>
      </c>
      <c r="I253" s="11" t="s">
        <v>144</v>
      </c>
      <c r="J253" s="11" t="s">
        <v>144</v>
      </c>
    </row>
    <row r="254" spans="1:10" ht="3.75" customHeight="1">
      <c r="A254" s="17"/>
      <c r="B254" s="29"/>
      <c r="C254" s="27"/>
      <c r="D254" s="37"/>
      <c r="E254" s="44"/>
      <c r="F254" s="37"/>
      <c r="G254" s="37"/>
      <c r="H254" s="44"/>
      <c r="I254" s="37"/>
      <c r="J254" s="20"/>
    </row>
    <row r="255" spans="1:10" ht="18">
      <c r="A255" s="91" t="s">
        <v>26</v>
      </c>
      <c r="B255" s="92" t="s">
        <v>106</v>
      </c>
      <c r="C255" s="23" t="s">
        <v>142</v>
      </c>
      <c r="D255" s="35">
        <v>2.5</v>
      </c>
      <c r="E255" s="5">
        <v>0.408</v>
      </c>
      <c r="F255" s="6">
        <f>G255*100/D255</f>
        <v>18.133333333333333</v>
      </c>
      <c r="G255" s="45">
        <f>E255/0.9</f>
        <v>0.4533333333333333</v>
      </c>
      <c r="H255" s="5">
        <v>0.295</v>
      </c>
      <c r="I255" s="9">
        <f>H255*100/2.5</f>
        <v>11.8</v>
      </c>
      <c r="J255" s="7">
        <f>H255/0.9</f>
        <v>0.3277777777777778</v>
      </c>
    </row>
    <row r="256" spans="1:10" ht="18">
      <c r="A256" s="91"/>
      <c r="B256" s="92"/>
      <c r="C256" s="23" t="s">
        <v>143</v>
      </c>
      <c r="D256" s="35">
        <v>1.6</v>
      </c>
      <c r="E256" s="5" t="s">
        <v>144</v>
      </c>
      <c r="F256" s="44" t="s">
        <v>144</v>
      </c>
      <c r="G256" s="44" t="s">
        <v>144</v>
      </c>
      <c r="H256" s="5" t="s">
        <v>144</v>
      </c>
      <c r="I256" s="44" t="s">
        <v>144</v>
      </c>
      <c r="J256" s="44" t="s">
        <v>144</v>
      </c>
    </row>
    <row r="257" spans="1:10" ht="3.75" customHeight="1">
      <c r="A257" s="17"/>
      <c r="B257" s="29"/>
      <c r="C257" s="27"/>
      <c r="D257" s="37"/>
      <c r="E257" s="44"/>
      <c r="F257" s="37"/>
      <c r="G257" s="37"/>
      <c r="H257" s="44"/>
      <c r="I257" s="37"/>
      <c r="J257" s="20"/>
    </row>
    <row r="258" spans="1:10" ht="18">
      <c r="A258" s="91" t="s">
        <v>28</v>
      </c>
      <c r="B258" s="92" t="s">
        <v>150</v>
      </c>
      <c r="C258" s="23" t="s">
        <v>142</v>
      </c>
      <c r="D258" s="42">
        <v>6.3</v>
      </c>
      <c r="E258" s="44">
        <v>0.891</v>
      </c>
      <c r="F258" s="6">
        <f>G258*100/D258</f>
        <v>15.714285714285715</v>
      </c>
      <c r="G258" s="50">
        <f>E258/0.9</f>
        <v>0.99</v>
      </c>
      <c r="H258" s="44">
        <v>0.742</v>
      </c>
      <c r="I258" s="9">
        <f>J258*100/D258</f>
        <v>13.08641975308642</v>
      </c>
      <c r="J258" s="39">
        <f>H258/0.9</f>
        <v>0.8244444444444444</v>
      </c>
    </row>
    <row r="259" spans="1:10" ht="18">
      <c r="A259" s="91"/>
      <c r="B259" s="92"/>
      <c r="C259" s="23" t="s">
        <v>143</v>
      </c>
      <c r="D259" s="42">
        <v>6.3</v>
      </c>
      <c r="E259" s="5">
        <v>1.345</v>
      </c>
      <c r="F259" s="6">
        <f>G259*100/D259</f>
        <v>23.721340388007057</v>
      </c>
      <c r="G259" s="45">
        <f>E259/0.9</f>
        <v>1.4944444444444445</v>
      </c>
      <c r="H259" s="5">
        <v>1.027</v>
      </c>
      <c r="I259" s="9">
        <f>J259*100/D259</f>
        <v>18.112874779541446</v>
      </c>
      <c r="J259" s="7">
        <f>H259/0.9</f>
        <v>1.141111111111111</v>
      </c>
    </row>
    <row r="260" spans="1:10" ht="3.75" customHeight="1">
      <c r="A260" s="17"/>
      <c r="B260" s="29"/>
      <c r="C260" s="27"/>
      <c r="D260" s="37"/>
      <c r="E260" s="5"/>
      <c r="F260" s="37"/>
      <c r="G260" s="37"/>
      <c r="H260" s="5"/>
      <c r="I260" s="37"/>
      <c r="J260" s="37"/>
    </row>
    <row r="261" spans="1:10" ht="18">
      <c r="A261" s="91" t="s">
        <v>30</v>
      </c>
      <c r="B261" s="92" t="s">
        <v>107</v>
      </c>
      <c r="C261" s="23" t="s">
        <v>142</v>
      </c>
      <c r="D261" s="35">
        <v>2.5</v>
      </c>
      <c r="E261" s="5">
        <v>0.285</v>
      </c>
      <c r="F261" s="6">
        <f>G261*100/D261</f>
        <v>12.666666666666666</v>
      </c>
      <c r="G261" s="45">
        <f>E261/0.9</f>
        <v>0.31666666666666665</v>
      </c>
      <c r="H261" s="5">
        <v>0.143</v>
      </c>
      <c r="I261" s="9">
        <f>J261*100/D261</f>
        <v>6.355555555555556</v>
      </c>
      <c r="J261" s="7">
        <f>H261/0.9</f>
        <v>0.15888888888888889</v>
      </c>
    </row>
    <row r="262" spans="1:10" ht="18">
      <c r="A262" s="91"/>
      <c r="B262" s="92"/>
      <c r="C262" s="23" t="s">
        <v>143</v>
      </c>
      <c r="D262" s="35">
        <v>2.5</v>
      </c>
      <c r="E262" s="5" t="s">
        <v>144</v>
      </c>
      <c r="F262" s="2" t="s">
        <v>144</v>
      </c>
      <c r="G262" s="2" t="s">
        <v>144</v>
      </c>
      <c r="H262" s="5" t="s">
        <v>144</v>
      </c>
      <c r="I262" s="2" t="s">
        <v>144</v>
      </c>
      <c r="J262" s="2" t="s">
        <v>144</v>
      </c>
    </row>
    <row r="263" spans="1:10" ht="3.75" customHeight="1">
      <c r="A263" s="17"/>
      <c r="B263" s="29"/>
      <c r="C263" s="27"/>
      <c r="D263" s="37"/>
      <c r="E263" s="44"/>
      <c r="F263" s="37"/>
      <c r="G263" s="37"/>
      <c r="H263" s="44"/>
      <c r="I263" s="37"/>
      <c r="J263" s="37"/>
    </row>
    <row r="264" spans="1:10" ht="18">
      <c r="A264" s="91" t="s">
        <v>32</v>
      </c>
      <c r="B264" s="92" t="s">
        <v>108</v>
      </c>
      <c r="C264" s="23" t="s">
        <v>142</v>
      </c>
      <c r="D264" s="35">
        <v>4</v>
      </c>
      <c r="E264" s="44">
        <v>3.032</v>
      </c>
      <c r="F264" s="6">
        <f>G264*100/D264</f>
        <v>84.22222222222221</v>
      </c>
      <c r="G264" s="45">
        <f>E264/0.9</f>
        <v>3.368888888888889</v>
      </c>
      <c r="H264" s="44">
        <v>2.032</v>
      </c>
      <c r="I264" s="6">
        <f>J264*100/D264</f>
        <v>56.44444444444444</v>
      </c>
      <c r="J264" s="45">
        <f>H264/0.9</f>
        <v>2.2577777777777777</v>
      </c>
    </row>
    <row r="265" spans="1:10" ht="18">
      <c r="A265" s="91"/>
      <c r="B265" s="92"/>
      <c r="C265" s="23" t="s">
        <v>143</v>
      </c>
      <c r="D265" s="35">
        <v>4</v>
      </c>
      <c r="E265" s="5">
        <v>2.749</v>
      </c>
      <c r="F265" s="6">
        <f>G265*100/D265</f>
        <v>76.36111111111111</v>
      </c>
      <c r="G265" s="45">
        <f>E265/0.9</f>
        <v>3.0544444444444445</v>
      </c>
      <c r="H265" s="5">
        <v>2.141</v>
      </c>
      <c r="I265" s="6">
        <f>J265*100/D265</f>
        <v>59.47222222222223</v>
      </c>
      <c r="J265" s="45">
        <f>H265/0.9</f>
        <v>2.378888888888889</v>
      </c>
    </row>
    <row r="266" spans="1:10" ht="3.75" customHeight="1">
      <c r="A266" s="17"/>
      <c r="B266" s="29"/>
      <c r="C266" s="27"/>
      <c r="D266" s="37"/>
      <c r="E266" s="5"/>
      <c r="F266" s="37"/>
      <c r="G266" s="37"/>
      <c r="H266" s="5"/>
      <c r="I266" s="37"/>
      <c r="J266" s="37"/>
    </row>
    <row r="267" spans="1:10" ht="18">
      <c r="A267" s="91" t="s">
        <v>34</v>
      </c>
      <c r="B267" s="92" t="s">
        <v>109</v>
      </c>
      <c r="C267" s="23" t="s">
        <v>142</v>
      </c>
      <c r="D267" s="35">
        <v>1.6</v>
      </c>
      <c r="E267" s="44">
        <v>0.143</v>
      </c>
      <c r="F267" s="6">
        <f>G267*100/D267</f>
        <v>9.930555555555555</v>
      </c>
      <c r="G267" s="45">
        <f>E267/0.9</f>
        <v>0.15888888888888889</v>
      </c>
      <c r="H267" s="44">
        <v>0.079</v>
      </c>
      <c r="I267" s="6">
        <f>J267*100/D267</f>
        <v>5.48611111111111</v>
      </c>
      <c r="J267" s="45">
        <f>H267/0.9</f>
        <v>0.08777777777777777</v>
      </c>
    </row>
    <row r="268" spans="1:10" ht="18">
      <c r="A268" s="91"/>
      <c r="B268" s="92"/>
      <c r="C268" s="23" t="s">
        <v>143</v>
      </c>
      <c r="D268" s="35">
        <v>1.6</v>
      </c>
      <c r="E268" s="44" t="s">
        <v>144</v>
      </c>
      <c r="F268" s="44" t="s">
        <v>144</v>
      </c>
      <c r="G268" s="44" t="s">
        <v>144</v>
      </c>
      <c r="H268" s="44" t="s">
        <v>144</v>
      </c>
      <c r="I268" s="44" t="s">
        <v>144</v>
      </c>
      <c r="J268" s="44" t="s">
        <v>144</v>
      </c>
    </row>
    <row r="269" spans="1:10" ht="3.75" customHeight="1">
      <c r="A269" s="17"/>
      <c r="B269" s="29"/>
      <c r="C269" s="27"/>
      <c r="D269" s="37"/>
      <c r="E269" s="44"/>
      <c r="F269" s="37"/>
      <c r="G269" s="37"/>
      <c r="H269" s="44"/>
      <c r="I269" s="37"/>
      <c r="J269" s="37"/>
    </row>
    <row r="270" spans="1:10" ht="18">
      <c r="A270" s="91" t="s">
        <v>52</v>
      </c>
      <c r="B270" s="94" t="s">
        <v>110</v>
      </c>
      <c r="C270" s="23" t="s">
        <v>142</v>
      </c>
      <c r="D270" s="42">
        <v>1.6</v>
      </c>
      <c r="E270" s="44">
        <v>0</v>
      </c>
      <c r="F270" s="6">
        <f>G270*100/D270</f>
        <v>0</v>
      </c>
      <c r="G270" s="50">
        <f>E270/0.9</f>
        <v>0</v>
      </c>
      <c r="H270" s="44">
        <v>0</v>
      </c>
      <c r="I270" s="6">
        <f>J270*100/D270</f>
        <v>0</v>
      </c>
      <c r="J270" s="50">
        <f>H270/0.9</f>
        <v>0</v>
      </c>
    </row>
    <row r="271" spans="1:10" ht="18">
      <c r="A271" s="91"/>
      <c r="B271" s="94"/>
      <c r="C271" s="25" t="s">
        <v>143</v>
      </c>
      <c r="D271" s="42">
        <v>1.6</v>
      </c>
      <c r="E271" s="85">
        <v>0.247</v>
      </c>
      <c r="F271" s="6">
        <f>G271*100/D271</f>
        <v>17.152777777777775</v>
      </c>
      <c r="G271" s="50">
        <f>E271/0.9</f>
        <v>0.27444444444444444</v>
      </c>
      <c r="H271" s="85">
        <v>0.245</v>
      </c>
      <c r="I271" s="6">
        <f>J271*100/D271</f>
        <v>17.013888888888886</v>
      </c>
      <c r="J271" s="50">
        <f>H271/0.9</f>
        <v>0.2722222222222222</v>
      </c>
    </row>
    <row r="272" spans="1:10" ht="3.75" customHeight="1">
      <c r="A272" s="17"/>
      <c r="B272" s="29"/>
      <c r="C272" s="27"/>
      <c r="D272" s="37"/>
      <c r="E272" s="85"/>
      <c r="F272" s="37"/>
      <c r="G272" s="37"/>
      <c r="H272" s="85"/>
      <c r="I272" s="37"/>
      <c r="J272" s="37"/>
    </row>
    <row r="273" spans="1:10" ht="18">
      <c r="A273" s="91" t="s">
        <v>54</v>
      </c>
      <c r="B273" s="92" t="s">
        <v>111</v>
      </c>
      <c r="C273" s="25" t="s">
        <v>142</v>
      </c>
      <c r="D273" s="36">
        <v>1.6</v>
      </c>
      <c r="E273" s="44">
        <v>0.127</v>
      </c>
      <c r="F273" s="6">
        <f>G273*100/D273</f>
        <v>8.819444444444443</v>
      </c>
      <c r="G273" s="50">
        <f>E273/0.9</f>
        <v>0.1411111111111111</v>
      </c>
      <c r="H273" s="44">
        <v>0.111</v>
      </c>
      <c r="I273" s="6">
        <f>J273*100/D273</f>
        <v>7.708333333333333</v>
      </c>
      <c r="J273" s="50">
        <f>H273/0.9</f>
        <v>0.12333333333333334</v>
      </c>
    </row>
    <row r="274" spans="1:10" ht="18">
      <c r="A274" s="91"/>
      <c r="B274" s="92"/>
      <c r="C274" s="23" t="s">
        <v>143</v>
      </c>
      <c r="D274" s="35">
        <v>2.5</v>
      </c>
      <c r="E274" s="44" t="s">
        <v>144</v>
      </c>
      <c r="F274" s="44" t="s">
        <v>144</v>
      </c>
      <c r="G274" s="44" t="s">
        <v>144</v>
      </c>
      <c r="H274" s="44" t="s">
        <v>144</v>
      </c>
      <c r="I274" s="44" t="s">
        <v>144</v>
      </c>
      <c r="J274" s="44" t="s">
        <v>144</v>
      </c>
    </row>
    <row r="275" spans="1:10" ht="3.75" customHeight="1">
      <c r="A275" s="17"/>
      <c r="B275" s="29"/>
      <c r="C275" s="27"/>
      <c r="D275" s="37"/>
      <c r="E275" s="5"/>
      <c r="F275" s="37"/>
      <c r="G275" s="37"/>
      <c r="H275" s="5"/>
      <c r="I275" s="37"/>
      <c r="J275" s="37"/>
    </row>
    <row r="276" spans="1:10" ht="18">
      <c r="A276" s="91" t="s">
        <v>56</v>
      </c>
      <c r="B276" s="92" t="s">
        <v>112</v>
      </c>
      <c r="C276" s="23" t="s">
        <v>142</v>
      </c>
      <c r="D276" s="35">
        <v>6.3</v>
      </c>
      <c r="E276" s="44" t="s">
        <v>144</v>
      </c>
      <c r="F276" s="44" t="s">
        <v>144</v>
      </c>
      <c r="G276" s="44" t="s">
        <v>144</v>
      </c>
      <c r="H276" s="44" t="s">
        <v>144</v>
      </c>
      <c r="I276" s="11" t="s">
        <v>144</v>
      </c>
      <c r="J276" s="11" t="s">
        <v>144</v>
      </c>
    </row>
    <row r="277" spans="1:10" ht="18">
      <c r="A277" s="91"/>
      <c r="B277" s="92"/>
      <c r="C277" s="23" t="s">
        <v>143</v>
      </c>
      <c r="D277" s="35">
        <v>6.3</v>
      </c>
      <c r="E277" s="44">
        <v>2.255</v>
      </c>
      <c r="F277" s="6">
        <f>G277*100/D277</f>
        <v>39.77072310405644</v>
      </c>
      <c r="G277" s="50">
        <f>E277/0.9</f>
        <v>2.5055555555555555</v>
      </c>
      <c r="H277" s="44">
        <v>0.973</v>
      </c>
      <c r="I277" s="6">
        <f>J277*100/D277</f>
        <v>17.160493827160494</v>
      </c>
      <c r="J277" s="50">
        <f>H277/0.9</f>
        <v>1.0811111111111111</v>
      </c>
    </row>
    <row r="278" spans="1:10" ht="3.75" customHeight="1">
      <c r="A278" s="17"/>
      <c r="B278" s="29"/>
      <c r="C278" s="27"/>
      <c r="D278" s="37"/>
      <c r="E278" s="44"/>
      <c r="F278" s="37"/>
      <c r="G278" s="37"/>
      <c r="H278" s="44"/>
      <c r="I278" s="37"/>
      <c r="J278" s="37"/>
    </row>
    <row r="279" spans="1:10" ht="18">
      <c r="A279" s="91" t="s">
        <v>58</v>
      </c>
      <c r="B279" s="94" t="s">
        <v>113</v>
      </c>
      <c r="C279" s="23" t="s">
        <v>142</v>
      </c>
      <c r="D279" s="35">
        <v>4</v>
      </c>
      <c r="E279" s="44">
        <v>1.154</v>
      </c>
      <c r="F279" s="24">
        <f>G279*100/D279</f>
        <v>32.05555555555556</v>
      </c>
      <c r="G279" s="50">
        <f>E279/0.9</f>
        <v>1.2822222222222222</v>
      </c>
      <c r="H279" s="44">
        <v>0.914</v>
      </c>
      <c r="I279" s="14">
        <f>J279*100/D279</f>
        <v>25.38888888888889</v>
      </c>
      <c r="J279" s="39">
        <f>H279/0.9</f>
        <v>1.0155555555555555</v>
      </c>
    </row>
    <row r="280" spans="1:10" ht="18">
      <c r="A280" s="91"/>
      <c r="B280" s="94"/>
      <c r="C280" s="23" t="s">
        <v>143</v>
      </c>
      <c r="D280" s="35">
        <v>4</v>
      </c>
      <c r="E280" s="44" t="s">
        <v>144</v>
      </c>
      <c r="F280" s="44" t="s">
        <v>144</v>
      </c>
      <c r="G280" s="44" t="s">
        <v>144</v>
      </c>
      <c r="H280" s="44" t="s">
        <v>144</v>
      </c>
      <c r="I280" s="11" t="s">
        <v>144</v>
      </c>
      <c r="J280" s="11" t="s">
        <v>144</v>
      </c>
    </row>
    <row r="281" spans="1:10" ht="18">
      <c r="A281" s="91"/>
      <c r="B281" s="94"/>
      <c r="C281" s="25" t="s">
        <v>146</v>
      </c>
      <c r="D281" s="36">
        <v>4</v>
      </c>
      <c r="E281" s="44" t="s">
        <v>144</v>
      </c>
      <c r="F281" s="44" t="s">
        <v>144</v>
      </c>
      <c r="G281" s="44" t="s">
        <v>144</v>
      </c>
      <c r="H281" s="44" t="s">
        <v>144</v>
      </c>
      <c r="I281" s="11" t="s">
        <v>144</v>
      </c>
      <c r="J281" s="11" t="s">
        <v>144</v>
      </c>
    </row>
    <row r="282" spans="1:10" ht="3.75" customHeight="1">
      <c r="A282" s="17"/>
      <c r="B282" s="29"/>
      <c r="C282" s="27"/>
      <c r="D282" s="37"/>
      <c r="E282" s="44"/>
      <c r="F282" s="37"/>
      <c r="G282" s="37"/>
      <c r="H282" s="44"/>
      <c r="I282" s="37"/>
      <c r="J282" s="20"/>
    </row>
    <row r="283" spans="1:10" ht="18">
      <c r="A283" s="91" t="s">
        <v>60</v>
      </c>
      <c r="B283" s="94" t="s">
        <v>114</v>
      </c>
      <c r="C283" s="25" t="s">
        <v>142</v>
      </c>
      <c r="D283" s="36">
        <v>1.6</v>
      </c>
      <c r="E283" s="44" t="s">
        <v>144</v>
      </c>
      <c r="F283" s="11" t="s">
        <v>144</v>
      </c>
      <c r="G283" s="11" t="s">
        <v>144</v>
      </c>
      <c r="H283" s="44" t="s">
        <v>144</v>
      </c>
      <c r="I283" s="11" t="s">
        <v>144</v>
      </c>
      <c r="J283" s="11" t="s">
        <v>144</v>
      </c>
    </row>
    <row r="284" spans="1:10" ht="18">
      <c r="A284" s="91"/>
      <c r="B284" s="94"/>
      <c r="C284" s="25" t="s">
        <v>143</v>
      </c>
      <c r="D284" s="36">
        <v>2.5</v>
      </c>
      <c r="E284" s="44">
        <v>0.389</v>
      </c>
      <c r="F284" s="44" t="s">
        <v>144</v>
      </c>
      <c r="G284" s="44" t="s">
        <v>144</v>
      </c>
      <c r="H284" s="44">
        <v>0.16</v>
      </c>
      <c r="I284" s="11" t="s">
        <v>144</v>
      </c>
      <c r="J284" s="11" t="s">
        <v>144</v>
      </c>
    </row>
    <row r="285" spans="1:10" ht="3.75" customHeight="1">
      <c r="A285" s="17"/>
      <c r="B285" s="29"/>
      <c r="C285" s="27"/>
      <c r="D285" s="37"/>
      <c r="E285" s="44"/>
      <c r="F285" s="37"/>
      <c r="G285" s="37"/>
      <c r="H285" s="44"/>
      <c r="I285" s="37"/>
      <c r="J285" s="37"/>
    </row>
    <row r="286" spans="1:10" ht="23.25" customHeight="1">
      <c r="A286" s="93" t="s">
        <v>128</v>
      </c>
      <c r="B286" s="94" t="s">
        <v>154</v>
      </c>
      <c r="C286" s="25" t="s">
        <v>142</v>
      </c>
      <c r="D286" s="36">
        <v>25</v>
      </c>
      <c r="E286" s="44">
        <v>0.981</v>
      </c>
      <c r="F286" s="24">
        <f>G286*100/D286</f>
        <v>4.359999999999999</v>
      </c>
      <c r="G286" s="50">
        <f>E286/0.9</f>
        <v>1.0899999999999999</v>
      </c>
      <c r="H286" s="44">
        <v>0.834</v>
      </c>
      <c r="I286" s="14">
        <f>J286*100/D286</f>
        <v>3.706666666666666</v>
      </c>
      <c r="J286" s="39">
        <f>H286/0.9</f>
        <v>0.9266666666666666</v>
      </c>
    </row>
    <row r="287" spans="1:10" ht="21.75" customHeight="1">
      <c r="A287" s="93"/>
      <c r="B287" s="94"/>
      <c r="C287" s="25" t="s">
        <v>143</v>
      </c>
      <c r="D287" s="36">
        <v>25</v>
      </c>
      <c r="E287" s="44" t="s">
        <v>144</v>
      </c>
      <c r="F287" s="11" t="s">
        <v>144</v>
      </c>
      <c r="G287" s="11" t="s">
        <v>144</v>
      </c>
      <c r="H287" s="44" t="s">
        <v>144</v>
      </c>
      <c r="I287" s="11" t="s">
        <v>144</v>
      </c>
      <c r="J287" s="11" t="s">
        <v>144</v>
      </c>
    </row>
    <row r="288" spans="1:10" ht="3.75" customHeight="1">
      <c r="A288" s="17"/>
      <c r="B288" s="29"/>
      <c r="C288" s="27"/>
      <c r="D288" s="37"/>
      <c r="E288" s="44"/>
      <c r="F288" s="37"/>
      <c r="G288" s="37"/>
      <c r="H288" s="44"/>
      <c r="I288" s="37"/>
      <c r="J288" s="18"/>
    </row>
    <row r="289" spans="1:10" ht="21.75" customHeight="1">
      <c r="A289" s="93" t="s">
        <v>129</v>
      </c>
      <c r="B289" s="94" t="s">
        <v>155</v>
      </c>
      <c r="C289" s="25" t="s">
        <v>142</v>
      </c>
      <c r="D289" s="36">
        <v>40</v>
      </c>
      <c r="E289" s="44">
        <v>0.199</v>
      </c>
      <c r="F289" s="24">
        <f>G289*100/D289</f>
        <v>0.5527777777777778</v>
      </c>
      <c r="G289" s="50">
        <f>E289/0.9</f>
        <v>0.22111111111111112</v>
      </c>
      <c r="H289" s="44">
        <v>0.165</v>
      </c>
      <c r="I289" s="14">
        <f>J289*100/D289</f>
        <v>0.45833333333333337</v>
      </c>
      <c r="J289" s="39">
        <f>H289/0.9</f>
        <v>0.18333333333333335</v>
      </c>
    </row>
    <row r="290" spans="1:10" ht="21.75" customHeight="1">
      <c r="A290" s="93"/>
      <c r="B290" s="94"/>
      <c r="C290" s="25" t="s">
        <v>143</v>
      </c>
      <c r="D290" s="36">
        <v>40</v>
      </c>
      <c r="E290" s="44" t="s">
        <v>144</v>
      </c>
      <c r="F290" s="11" t="s">
        <v>144</v>
      </c>
      <c r="G290" s="11" t="s">
        <v>144</v>
      </c>
      <c r="H290" s="44" t="s">
        <v>144</v>
      </c>
      <c r="I290" s="11" t="s">
        <v>144</v>
      </c>
      <c r="J290" s="11" t="s">
        <v>144</v>
      </c>
    </row>
    <row r="291" spans="1:10" ht="3" customHeight="1">
      <c r="A291" s="17"/>
      <c r="B291" s="29"/>
      <c r="C291" s="27"/>
      <c r="D291" s="37"/>
      <c r="E291" s="44"/>
      <c r="F291" s="37"/>
      <c r="G291" s="37"/>
      <c r="H291" s="44"/>
      <c r="I291" s="37"/>
      <c r="J291" s="18"/>
    </row>
    <row r="292" spans="1:10" ht="18">
      <c r="A292" s="91" t="s">
        <v>132</v>
      </c>
      <c r="B292" s="94" t="s">
        <v>130</v>
      </c>
      <c r="C292" s="25" t="s">
        <v>142</v>
      </c>
      <c r="D292" s="36">
        <v>63</v>
      </c>
      <c r="E292" s="44">
        <v>6.477</v>
      </c>
      <c r="F292" s="6">
        <f>G292*100/D292</f>
        <v>11.423280423280424</v>
      </c>
      <c r="G292" s="45">
        <f>E292/0.9</f>
        <v>7.196666666666667</v>
      </c>
      <c r="H292" s="44">
        <v>4.087</v>
      </c>
      <c r="I292" s="9">
        <f>J292*100/D292</f>
        <v>7.20811287477954</v>
      </c>
      <c r="J292" s="7">
        <f>H292/0.9</f>
        <v>4.54111111111111</v>
      </c>
    </row>
    <row r="293" spans="1:10" ht="18">
      <c r="A293" s="91"/>
      <c r="B293" s="94"/>
      <c r="C293" s="25" t="s">
        <v>143</v>
      </c>
      <c r="D293" s="36">
        <v>63</v>
      </c>
      <c r="E293" s="5">
        <v>8.096</v>
      </c>
      <c r="F293" s="6">
        <f>G293*100/D293</f>
        <v>14.278659611992943</v>
      </c>
      <c r="G293" s="45">
        <f>E293/0.9</f>
        <v>8.995555555555555</v>
      </c>
      <c r="H293" s="5">
        <v>4.741</v>
      </c>
      <c r="I293" s="9">
        <f>J293*100/D293</f>
        <v>8.361552028218695</v>
      </c>
      <c r="J293" s="7">
        <f>H293/0.9</f>
        <v>5.267777777777777</v>
      </c>
    </row>
    <row r="294" spans="1:10" ht="3.75" customHeight="1">
      <c r="A294" s="17"/>
      <c r="B294" s="29"/>
      <c r="C294" s="27"/>
      <c r="D294" s="37"/>
      <c r="E294" s="5"/>
      <c r="F294" s="37"/>
      <c r="G294" s="37"/>
      <c r="H294" s="5"/>
      <c r="I294" s="37"/>
      <c r="J294" s="37"/>
    </row>
    <row r="295" spans="1:10" ht="18">
      <c r="A295" s="91" t="s">
        <v>156</v>
      </c>
      <c r="B295" s="96" t="s">
        <v>131</v>
      </c>
      <c r="C295" s="25" t="s">
        <v>142</v>
      </c>
      <c r="D295" s="36">
        <v>40</v>
      </c>
      <c r="E295" s="5">
        <v>0.516</v>
      </c>
      <c r="F295" s="6">
        <f>G295*100/D295</f>
        <v>1.4333333333333333</v>
      </c>
      <c r="G295" s="45">
        <f>E295/0.9</f>
        <v>0.5733333333333334</v>
      </c>
      <c r="H295" s="5">
        <v>0.285</v>
      </c>
      <c r="I295" s="9">
        <f>J295*100/D295</f>
        <v>0.7916666666666666</v>
      </c>
      <c r="J295" s="7">
        <f>H295/0.9</f>
        <v>0.31666666666666665</v>
      </c>
    </row>
    <row r="296" spans="1:10" ht="18">
      <c r="A296" s="91"/>
      <c r="B296" s="96"/>
      <c r="C296" s="25" t="s">
        <v>143</v>
      </c>
      <c r="D296" s="36">
        <v>40</v>
      </c>
      <c r="E296" s="5">
        <v>1.014</v>
      </c>
      <c r="F296" s="6">
        <f>G296*100/D296</f>
        <v>2.816666666666667</v>
      </c>
      <c r="G296" s="45">
        <f>E296/0.9</f>
        <v>1.1266666666666667</v>
      </c>
      <c r="H296" s="5">
        <v>0.113</v>
      </c>
      <c r="I296" s="9">
        <f>J296*100/D296</f>
        <v>0.3138888888888889</v>
      </c>
      <c r="J296" s="7">
        <f>H296/0.9</f>
        <v>0.12555555555555556</v>
      </c>
    </row>
    <row r="297" spans="1:10" ht="3.75" customHeight="1">
      <c r="A297" s="17"/>
      <c r="B297" s="56"/>
      <c r="C297" s="27"/>
      <c r="D297" s="37"/>
      <c r="E297" s="5"/>
      <c r="F297" s="37"/>
      <c r="G297" s="37"/>
      <c r="H297" s="5"/>
      <c r="I297" s="37"/>
      <c r="J297" s="18"/>
    </row>
    <row r="298" spans="1:10" ht="18">
      <c r="A298" s="91" t="s">
        <v>157</v>
      </c>
      <c r="B298" s="94" t="s">
        <v>133</v>
      </c>
      <c r="C298" s="25" t="s">
        <v>142</v>
      </c>
      <c r="D298" s="36">
        <v>40</v>
      </c>
      <c r="E298" s="44">
        <v>3.497</v>
      </c>
      <c r="F298" s="6">
        <f>G298*100/D298</f>
        <v>9.713888888888889</v>
      </c>
      <c r="G298" s="45">
        <f>E298/0.9</f>
        <v>3.8855555555555554</v>
      </c>
      <c r="H298" s="44">
        <v>1.749</v>
      </c>
      <c r="I298" s="9">
        <f>J298*100/D298</f>
        <v>4.858333333333333</v>
      </c>
      <c r="J298" s="7">
        <f>H298/0.9</f>
        <v>1.9433333333333334</v>
      </c>
    </row>
    <row r="299" spans="1:10" ht="18">
      <c r="A299" s="91"/>
      <c r="B299" s="94"/>
      <c r="C299" s="25" t="s">
        <v>143</v>
      </c>
      <c r="D299" s="36">
        <v>40</v>
      </c>
      <c r="E299" s="5">
        <v>1.489</v>
      </c>
      <c r="F299" s="6">
        <f>G299*100/D299</f>
        <v>4.136111111111111</v>
      </c>
      <c r="G299" s="45">
        <f>E299/0.9</f>
        <v>1.6544444444444446</v>
      </c>
      <c r="H299" s="5">
        <v>0.655</v>
      </c>
      <c r="I299" s="9">
        <f>J299*100/D299</f>
        <v>1.8194444444444442</v>
      </c>
      <c r="J299" s="7">
        <f>H299/0.9</f>
        <v>0.7277777777777777</v>
      </c>
    </row>
    <row r="300" spans="1:10" ht="18">
      <c r="A300" s="2"/>
      <c r="B300" s="40" t="s">
        <v>149</v>
      </c>
      <c r="C300" s="40"/>
      <c r="D300" s="41">
        <f>SUM(D216:D299)</f>
        <v>651.3</v>
      </c>
      <c r="E300" s="41">
        <f>E216+E217+E219+E220+E223+E225+E226+E228+E229+E231+E234+E237+E240+E241+E243+E246+E249+E252+E255+E258+E259+E261+E264+E265+E267+E271+E273+E277+E279+E284+E286+E289+E292+E293+E295+E296+E298+E299</f>
        <v>57.479000000000006</v>
      </c>
      <c r="F300" s="47">
        <f>G300*100/D300</f>
        <v>9.805858368732622</v>
      </c>
      <c r="G300" s="49">
        <f>E300/0.9</f>
        <v>63.86555555555556</v>
      </c>
      <c r="H300" s="41">
        <f>H216+H217+H219+H220+H223+H225+H226+H228+H229+H231+H234+H237+H240+H241+H243+H246+H249+H252+H255+H258+H259+H261+H264+H265+H267+H271+H273+H277+H279+H284+H286+H289+H292+H293+H295+H296+H298+H299</f>
        <v>35.743</v>
      </c>
      <c r="I300" s="22">
        <f>J300*100/D300</f>
        <v>6.097719091731069</v>
      </c>
      <c r="J300" s="43">
        <f>H300/0.9</f>
        <v>39.714444444444446</v>
      </c>
    </row>
    <row r="301" spans="1:10" ht="18">
      <c r="A301" s="8"/>
      <c r="B301" s="8"/>
      <c r="C301" s="8"/>
      <c r="D301" s="8"/>
      <c r="E301" s="81"/>
      <c r="F301" s="6"/>
      <c r="G301" s="45"/>
      <c r="H301" s="81"/>
      <c r="I301" s="9"/>
      <c r="J301" s="7"/>
    </row>
    <row r="302" spans="1:10" ht="18">
      <c r="A302" s="97" t="s">
        <v>127</v>
      </c>
      <c r="B302" s="97"/>
      <c r="C302" s="97"/>
      <c r="D302" s="97"/>
      <c r="E302" s="97"/>
      <c r="F302" s="97"/>
      <c r="G302" s="97"/>
      <c r="H302" s="97"/>
      <c r="I302" s="97"/>
      <c r="J302" s="7"/>
    </row>
    <row r="303" spans="1:10" ht="18">
      <c r="A303" s="93" t="s">
        <v>0</v>
      </c>
      <c r="B303" s="95" t="s">
        <v>115</v>
      </c>
      <c r="C303" s="23" t="s">
        <v>142</v>
      </c>
      <c r="D303" s="32">
        <v>6.3</v>
      </c>
      <c r="E303" s="44" t="s">
        <v>144</v>
      </c>
      <c r="F303" s="11" t="s">
        <v>144</v>
      </c>
      <c r="G303" s="11" t="s">
        <v>144</v>
      </c>
      <c r="H303" s="44" t="s">
        <v>144</v>
      </c>
      <c r="I303" s="11" t="s">
        <v>144</v>
      </c>
      <c r="J303" s="11" t="s">
        <v>144</v>
      </c>
    </row>
    <row r="304" spans="1:10" ht="18">
      <c r="A304" s="93"/>
      <c r="B304" s="95"/>
      <c r="C304" s="25" t="s">
        <v>143</v>
      </c>
      <c r="D304" s="34">
        <v>6.3</v>
      </c>
      <c r="E304" s="44">
        <v>0.115</v>
      </c>
      <c r="F304" s="6">
        <f>G304*100/D304</f>
        <v>2.0282186948853616</v>
      </c>
      <c r="G304" s="45">
        <f>E304/0.9</f>
        <v>0.12777777777777777</v>
      </c>
      <c r="H304" s="44">
        <v>0.049</v>
      </c>
      <c r="I304" s="6">
        <f>J304*100/D304</f>
        <v>0.8641975308641976</v>
      </c>
      <c r="J304" s="7">
        <f>H304/0.9</f>
        <v>0.05444444444444445</v>
      </c>
    </row>
    <row r="305" spans="1:10" ht="3.75" customHeight="1">
      <c r="A305" s="17"/>
      <c r="B305" s="17"/>
      <c r="C305" s="27"/>
      <c r="D305" s="38"/>
      <c r="E305" s="5"/>
      <c r="F305" s="38"/>
      <c r="G305" s="38"/>
      <c r="H305" s="5"/>
      <c r="I305" s="38"/>
      <c r="J305" s="38"/>
    </row>
    <row r="306" spans="1:10" ht="18">
      <c r="A306" s="93" t="s">
        <v>2</v>
      </c>
      <c r="B306" s="94" t="s">
        <v>116</v>
      </c>
      <c r="C306" s="25" t="s">
        <v>142</v>
      </c>
      <c r="D306" s="36">
        <v>10</v>
      </c>
      <c r="E306" s="44" t="s">
        <v>144</v>
      </c>
      <c r="F306" s="11" t="s">
        <v>144</v>
      </c>
      <c r="G306" s="11" t="s">
        <v>144</v>
      </c>
      <c r="H306" s="44" t="s">
        <v>144</v>
      </c>
      <c r="I306" s="11" t="s">
        <v>144</v>
      </c>
      <c r="J306" s="11" t="s">
        <v>144</v>
      </c>
    </row>
    <row r="307" spans="1:10" ht="18">
      <c r="A307" s="93"/>
      <c r="B307" s="94"/>
      <c r="C307" s="25" t="s">
        <v>143</v>
      </c>
      <c r="D307" s="36">
        <v>10</v>
      </c>
      <c r="E307" s="44">
        <v>0.654</v>
      </c>
      <c r="F307" s="6">
        <f>G307*100/D307</f>
        <v>7.2666666666666675</v>
      </c>
      <c r="G307" s="45">
        <f>E307/0.9</f>
        <v>0.7266666666666667</v>
      </c>
      <c r="H307" s="44">
        <v>0.425</v>
      </c>
      <c r="I307" s="6">
        <f>J307*100/D307</f>
        <v>4.722222222222222</v>
      </c>
      <c r="J307" s="7">
        <f>H307/0.9</f>
        <v>0.4722222222222222</v>
      </c>
    </row>
    <row r="308" spans="1:10" ht="3.75" customHeight="1">
      <c r="A308" s="17"/>
      <c r="B308" s="29"/>
      <c r="C308" s="27"/>
      <c r="D308" s="37"/>
      <c r="E308" s="5"/>
      <c r="F308" s="37"/>
      <c r="G308" s="37"/>
      <c r="H308" s="5"/>
      <c r="I308" s="37"/>
      <c r="J308" s="37"/>
    </row>
    <row r="309" spans="1:10" ht="18">
      <c r="A309" s="93" t="s">
        <v>4</v>
      </c>
      <c r="B309" s="94" t="s">
        <v>117</v>
      </c>
      <c r="C309" s="25" t="s">
        <v>142</v>
      </c>
      <c r="D309" s="36">
        <v>6.3</v>
      </c>
      <c r="E309" s="44" t="s">
        <v>144</v>
      </c>
      <c r="F309" s="44" t="s">
        <v>144</v>
      </c>
      <c r="G309" s="44" t="s">
        <v>144</v>
      </c>
      <c r="H309" s="44" t="s">
        <v>144</v>
      </c>
      <c r="I309" s="11" t="s">
        <v>144</v>
      </c>
      <c r="J309" s="11" t="s">
        <v>144</v>
      </c>
    </row>
    <row r="310" spans="1:10" ht="17.25" customHeight="1">
      <c r="A310" s="93"/>
      <c r="B310" s="94"/>
      <c r="C310" s="25" t="s">
        <v>143</v>
      </c>
      <c r="D310" s="36">
        <v>6.3</v>
      </c>
      <c r="E310" s="5">
        <v>0.302</v>
      </c>
      <c r="F310" s="6">
        <f>G310*100/D310</f>
        <v>5.326278659611994</v>
      </c>
      <c r="G310" s="45">
        <f>E310/0.9</f>
        <v>0.33555555555555555</v>
      </c>
      <c r="H310" s="5">
        <v>0.147</v>
      </c>
      <c r="I310" s="6">
        <f>J310*100/D310</f>
        <v>2.5925925925925926</v>
      </c>
      <c r="J310" s="7">
        <f>H310/0.9</f>
        <v>0.16333333333333333</v>
      </c>
    </row>
    <row r="311" spans="1:10" ht="3.75" customHeight="1">
      <c r="A311" s="17"/>
      <c r="B311" s="29"/>
      <c r="C311" s="27"/>
      <c r="D311" s="37"/>
      <c r="E311" s="5"/>
      <c r="F311" s="37"/>
      <c r="G311" s="37"/>
      <c r="H311" s="5"/>
      <c r="I311" s="37"/>
      <c r="J311" s="37"/>
    </row>
    <row r="312" spans="1:10" ht="17.25" customHeight="1">
      <c r="A312" s="91" t="s">
        <v>6</v>
      </c>
      <c r="B312" s="92" t="s">
        <v>118</v>
      </c>
      <c r="C312" s="25" t="s">
        <v>142</v>
      </c>
      <c r="D312" s="36">
        <v>1.6</v>
      </c>
      <c r="E312" s="5" t="s">
        <v>144</v>
      </c>
      <c r="F312" s="5" t="s">
        <v>144</v>
      </c>
      <c r="G312" s="5" t="s">
        <v>144</v>
      </c>
      <c r="H312" s="5" t="s">
        <v>144</v>
      </c>
      <c r="I312" s="5" t="s">
        <v>144</v>
      </c>
      <c r="J312" s="5" t="s">
        <v>144</v>
      </c>
    </row>
    <row r="313" spans="1:10" ht="18">
      <c r="A313" s="91"/>
      <c r="B313" s="92"/>
      <c r="C313" s="23" t="s">
        <v>143</v>
      </c>
      <c r="D313" s="35">
        <v>1.8</v>
      </c>
      <c r="E313" s="44">
        <v>0.124</v>
      </c>
      <c r="F313" s="6">
        <f>G313*100/D313</f>
        <v>7.654320987654321</v>
      </c>
      <c r="G313" s="45">
        <f>E313/0.9</f>
        <v>0.13777777777777778</v>
      </c>
      <c r="H313" s="44">
        <v>0.062</v>
      </c>
      <c r="I313" s="6">
        <f>J313*100/D313</f>
        <v>3.8271604938271606</v>
      </c>
      <c r="J313" s="45">
        <f>H313/0.9</f>
        <v>0.06888888888888889</v>
      </c>
    </row>
    <row r="314" spans="1:10" ht="3.75" customHeight="1">
      <c r="A314" s="17"/>
      <c r="B314" s="29"/>
      <c r="C314" s="27"/>
      <c r="D314" s="37"/>
      <c r="E314" s="44" t="s">
        <v>144</v>
      </c>
      <c r="F314" s="37"/>
      <c r="G314" s="37"/>
      <c r="H314" s="44" t="s">
        <v>144</v>
      </c>
      <c r="I314" s="37"/>
      <c r="J314" s="37"/>
    </row>
    <row r="315" spans="1:10" ht="18">
      <c r="A315" s="91" t="s">
        <v>8</v>
      </c>
      <c r="B315" s="92" t="s">
        <v>119</v>
      </c>
      <c r="C315" s="23" t="s">
        <v>142</v>
      </c>
      <c r="D315" s="35">
        <v>1</v>
      </c>
      <c r="E315" s="5" t="s">
        <v>144</v>
      </c>
      <c r="F315" s="2" t="s">
        <v>144</v>
      </c>
      <c r="G315" s="2" t="s">
        <v>144</v>
      </c>
      <c r="H315" s="5" t="s">
        <v>144</v>
      </c>
      <c r="I315" s="2" t="s">
        <v>144</v>
      </c>
      <c r="J315" s="2" t="s">
        <v>144</v>
      </c>
    </row>
    <row r="316" spans="1:10" ht="18">
      <c r="A316" s="91"/>
      <c r="B316" s="92"/>
      <c r="C316" s="23" t="s">
        <v>143</v>
      </c>
      <c r="D316" s="35">
        <v>2.5</v>
      </c>
      <c r="E316" s="5">
        <v>0.156</v>
      </c>
      <c r="F316" s="6">
        <f>G316*100/D316</f>
        <v>6.9333333333333345</v>
      </c>
      <c r="G316" s="45">
        <f>E316/0.9</f>
        <v>0.17333333333333334</v>
      </c>
      <c r="H316" s="5">
        <v>0.031</v>
      </c>
      <c r="I316" s="6">
        <f>J316*100/D316</f>
        <v>1.3777777777777778</v>
      </c>
      <c r="J316" s="45">
        <f>H316/0.9</f>
        <v>0.034444444444444444</v>
      </c>
    </row>
    <row r="317" spans="1:10" ht="3.75" customHeight="1">
      <c r="A317" s="17"/>
      <c r="B317" s="29"/>
      <c r="C317" s="27"/>
      <c r="D317" s="37"/>
      <c r="E317" s="44"/>
      <c r="F317" s="37"/>
      <c r="G317" s="37"/>
      <c r="H317" s="44"/>
      <c r="I317" s="37"/>
      <c r="J317" s="37"/>
    </row>
    <row r="318" spans="1:10" ht="18">
      <c r="A318" s="91" t="s">
        <v>10</v>
      </c>
      <c r="B318" s="92" t="s">
        <v>120</v>
      </c>
      <c r="C318" s="23" t="s">
        <v>142</v>
      </c>
      <c r="D318" s="35">
        <v>1.6</v>
      </c>
      <c r="E318" s="44" t="s">
        <v>144</v>
      </c>
      <c r="F318" s="11" t="s">
        <v>144</v>
      </c>
      <c r="G318" s="11" t="s">
        <v>144</v>
      </c>
      <c r="H318" s="44" t="s">
        <v>144</v>
      </c>
      <c r="I318" s="11" t="s">
        <v>144</v>
      </c>
      <c r="J318" s="11" t="s">
        <v>144</v>
      </c>
    </row>
    <row r="319" spans="1:10" ht="18">
      <c r="A319" s="91"/>
      <c r="B319" s="92"/>
      <c r="C319" s="23" t="s">
        <v>143</v>
      </c>
      <c r="D319" s="35">
        <v>1</v>
      </c>
      <c r="E319" s="5">
        <v>0.186</v>
      </c>
      <c r="F319" s="6">
        <f>G319*100/D319</f>
        <v>20.666666666666668</v>
      </c>
      <c r="G319" s="45">
        <f>E319/0.9</f>
        <v>0.20666666666666667</v>
      </c>
      <c r="H319" s="5">
        <v>0.031</v>
      </c>
      <c r="I319" s="6">
        <f>J319*100/D319</f>
        <v>3.4444444444444446</v>
      </c>
      <c r="J319" s="45">
        <f>H319/0.9</f>
        <v>0.034444444444444444</v>
      </c>
    </row>
    <row r="320" spans="1:10" ht="3.75" customHeight="1">
      <c r="A320" s="17"/>
      <c r="B320" s="29"/>
      <c r="C320" s="27"/>
      <c r="D320" s="37"/>
      <c r="E320" s="5"/>
      <c r="F320" s="37"/>
      <c r="G320" s="37"/>
      <c r="H320" s="5"/>
      <c r="I320" s="37"/>
      <c r="J320" s="37"/>
    </row>
    <row r="321" spans="1:10" ht="18">
      <c r="A321" s="91" t="s">
        <v>12</v>
      </c>
      <c r="B321" s="92" t="s">
        <v>121</v>
      </c>
      <c r="C321" s="23" t="s">
        <v>142</v>
      </c>
      <c r="D321" s="35">
        <v>1</v>
      </c>
      <c r="E321" s="44" t="s">
        <v>144</v>
      </c>
      <c r="F321" s="44" t="s">
        <v>144</v>
      </c>
      <c r="G321" s="44" t="s">
        <v>144</v>
      </c>
      <c r="H321" s="44" t="s">
        <v>144</v>
      </c>
      <c r="I321" s="11" t="s">
        <v>144</v>
      </c>
      <c r="J321" s="11" t="s">
        <v>144</v>
      </c>
    </row>
    <row r="322" spans="1:10" ht="18">
      <c r="A322" s="91"/>
      <c r="B322" s="92"/>
      <c r="C322" s="23" t="s">
        <v>143</v>
      </c>
      <c r="D322" s="35">
        <v>1</v>
      </c>
      <c r="E322" s="44">
        <v>0.015</v>
      </c>
      <c r="F322" s="6">
        <f>G322*100/D322</f>
        <v>1.6666666666666667</v>
      </c>
      <c r="G322" s="45">
        <f>E322/0.9</f>
        <v>0.016666666666666666</v>
      </c>
      <c r="H322" s="44">
        <v>0</v>
      </c>
      <c r="I322" s="9">
        <f>H322*100/1.6</f>
        <v>0</v>
      </c>
      <c r="J322" s="7">
        <f>H322/0.9</f>
        <v>0</v>
      </c>
    </row>
    <row r="323" spans="1:10" ht="3.75" customHeight="1">
      <c r="A323" s="17"/>
      <c r="B323" s="29"/>
      <c r="C323" s="27"/>
      <c r="D323" s="37"/>
      <c r="E323" s="36"/>
      <c r="F323" s="37"/>
      <c r="G323" s="37"/>
      <c r="H323" s="36"/>
      <c r="I323" s="37"/>
      <c r="J323" s="37"/>
    </row>
    <row r="324" spans="1:10" ht="18">
      <c r="A324" s="91" t="s">
        <v>16</v>
      </c>
      <c r="B324" s="92" t="s">
        <v>122</v>
      </c>
      <c r="C324" s="23" t="s">
        <v>142</v>
      </c>
      <c r="D324" s="35">
        <v>1</v>
      </c>
      <c r="E324" s="5" t="s">
        <v>144</v>
      </c>
      <c r="F324" s="2" t="s">
        <v>144</v>
      </c>
      <c r="G324" s="2" t="s">
        <v>144</v>
      </c>
      <c r="H324" s="5" t="s">
        <v>144</v>
      </c>
      <c r="I324" s="2" t="s">
        <v>144</v>
      </c>
      <c r="J324" s="2" t="s">
        <v>144</v>
      </c>
    </row>
    <row r="325" spans="1:10" ht="18">
      <c r="A325" s="91"/>
      <c r="B325" s="92"/>
      <c r="C325" s="23" t="s">
        <v>143</v>
      </c>
      <c r="D325" s="35">
        <v>1</v>
      </c>
      <c r="E325" s="5">
        <v>0.156</v>
      </c>
      <c r="F325" s="6">
        <f>G325*100/D325</f>
        <v>17.333333333333336</v>
      </c>
      <c r="G325" s="45">
        <f>E325/0.9</f>
        <v>0.17333333333333334</v>
      </c>
      <c r="H325" s="5">
        <v>0.031</v>
      </c>
      <c r="I325" s="6">
        <f>J325*100/D325</f>
        <v>3.4444444444444446</v>
      </c>
      <c r="J325" s="45">
        <f>H325/0.9</f>
        <v>0.034444444444444444</v>
      </c>
    </row>
    <row r="326" spans="1:10" ht="18">
      <c r="A326" s="55"/>
      <c r="B326" s="30" t="s">
        <v>149</v>
      </c>
      <c r="C326" s="30"/>
      <c r="D326" s="31">
        <f>SUM(D303:D325)</f>
        <v>58.699999999999996</v>
      </c>
      <c r="E326" s="86">
        <f>E304+E307+E310+E313+E316+E319+E322+E325</f>
        <v>1.7079999999999995</v>
      </c>
      <c r="F326" s="47">
        <f>G326*100/D326</f>
        <v>3.233011546469808</v>
      </c>
      <c r="G326" s="49">
        <f>E326/0.9</f>
        <v>1.8977777777777771</v>
      </c>
      <c r="H326" s="47">
        <f>H301+H304+H307+H310+H313+H316+H319+H325</f>
        <v>0.7760000000000001</v>
      </c>
      <c r="I326" s="22">
        <f>J326*100/D326</f>
        <v>1.4688623887942458</v>
      </c>
      <c r="J326" s="43">
        <f>H326/0.9</f>
        <v>0.8622222222222223</v>
      </c>
    </row>
    <row r="327" spans="1:10" ht="18">
      <c r="A327" s="2"/>
      <c r="B327" s="30" t="s">
        <v>152</v>
      </c>
      <c r="C327" s="30"/>
      <c r="D327" s="31">
        <f>D326+D300+D213+D185+D129+D57</f>
        <v>1224</v>
      </c>
      <c r="E327" s="82">
        <f>E326+E300+E213+E185+E129+E57</f>
        <v>86.79600000000002</v>
      </c>
      <c r="F327" s="47">
        <f>G327*100/D327</f>
        <v>7.879084967320263</v>
      </c>
      <c r="G327" s="49">
        <f>E327/0.9</f>
        <v>96.44000000000003</v>
      </c>
      <c r="H327" s="47">
        <f>H326+H300+H213+H185+H129+H57</f>
        <v>53.52300000000001</v>
      </c>
      <c r="I327" s="22">
        <f>J327*100/D327</f>
        <v>4.858660130718955</v>
      </c>
      <c r="J327" s="43">
        <f>H327/0.9</f>
        <v>59.47000000000001</v>
      </c>
    </row>
    <row r="328" spans="1:10" ht="18">
      <c r="A328" s="63"/>
      <c r="B328" s="64"/>
      <c r="C328" s="65"/>
      <c r="D328" s="66"/>
      <c r="E328" s="83"/>
      <c r="F328" s="67"/>
      <c r="G328" s="67"/>
      <c r="H328" s="67"/>
      <c r="I328" s="68"/>
      <c r="J328" s="68"/>
    </row>
    <row r="329" spans="1:10" ht="18">
      <c r="A329" s="57"/>
      <c r="B329" s="57"/>
      <c r="C329" s="57"/>
      <c r="D329" s="57"/>
      <c r="E329" s="84"/>
      <c r="F329" s="58"/>
      <c r="G329" s="59"/>
      <c r="H329" s="84"/>
      <c r="I329" s="60"/>
      <c r="J329" s="61"/>
    </row>
    <row r="330" spans="1:10" ht="18">
      <c r="A330" s="57"/>
      <c r="B330" s="57"/>
      <c r="C330" s="57"/>
      <c r="D330" s="57"/>
      <c r="E330" s="84"/>
      <c r="F330" s="58"/>
      <c r="G330" s="59"/>
      <c r="H330" s="84"/>
      <c r="I330" s="60"/>
      <c r="J330" s="61"/>
    </row>
    <row r="331" spans="1:10" ht="18">
      <c r="A331" s="57"/>
      <c r="B331" s="57"/>
      <c r="C331" s="57"/>
      <c r="D331" s="57"/>
      <c r="E331" s="84"/>
      <c r="F331" s="58"/>
      <c r="G331" s="59"/>
      <c r="H331" s="84"/>
      <c r="I331" s="60"/>
      <c r="J331" s="61"/>
    </row>
    <row r="332" spans="1:10" ht="18">
      <c r="A332" s="57"/>
      <c r="B332" s="57"/>
      <c r="C332" s="57"/>
      <c r="D332" s="57"/>
      <c r="E332" s="84"/>
      <c r="F332" s="58"/>
      <c r="G332" s="59"/>
      <c r="H332" s="84"/>
      <c r="I332" s="60"/>
      <c r="J332" s="61"/>
    </row>
    <row r="333" spans="1:10" ht="18">
      <c r="A333" s="57"/>
      <c r="B333" s="57"/>
      <c r="C333" s="57"/>
      <c r="D333" s="57"/>
      <c r="E333" s="84"/>
      <c r="F333" s="58"/>
      <c r="G333" s="59"/>
      <c r="H333" s="84"/>
      <c r="I333" s="60"/>
      <c r="J333" s="61"/>
    </row>
    <row r="334" spans="1:10" ht="18">
      <c r="A334" s="57"/>
      <c r="B334" s="57"/>
      <c r="C334" s="57"/>
      <c r="D334" s="57"/>
      <c r="E334" s="84"/>
      <c r="F334" s="58"/>
      <c r="G334" s="59"/>
      <c r="H334" s="84"/>
      <c r="I334" s="60"/>
      <c r="J334" s="61"/>
    </row>
    <row r="335" spans="1:10" ht="18">
      <c r="A335" s="57"/>
      <c r="B335" s="57"/>
      <c r="C335" s="57"/>
      <c r="D335" s="57"/>
      <c r="E335" s="84"/>
      <c r="F335" s="58"/>
      <c r="G335" s="59"/>
      <c r="H335" s="84"/>
      <c r="I335" s="60"/>
      <c r="J335" s="61"/>
    </row>
    <row r="336" spans="1:10" ht="18">
      <c r="A336" s="57"/>
      <c r="B336" s="57"/>
      <c r="C336" s="57"/>
      <c r="D336" s="57"/>
      <c r="E336" s="62"/>
      <c r="F336" s="62"/>
      <c r="G336" s="62"/>
      <c r="H336" s="62"/>
      <c r="I336" s="57"/>
      <c r="J336" s="61"/>
    </row>
    <row r="337" spans="1:10" ht="18">
      <c r="A337" s="99" t="s">
        <v>158</v>
      </c>
      <c r="B337" s="99"/>
      <c r="C337" s="99"/>
      <c r="D337" s="99"/>
      <c r="E337" s="99"/>
      <c r="F337" s="99"/>
      <c r="G337" s="99"/>
      <c r="H337" s="99"/>
      <c r="I337" s="99"/>
      <c r="J337" s="61"/>
    </row>
    <row r="338" spans="1:10" ht="18">
      <c r="A338" s="57"/>
      <c r="B338" s="57"/>
      <c r="C338" s="57"/>
      <c r="D338" s="57"/>
      <c r="E338" s="62"/>
      <c r="F338" s="62"/>
      <c r="G338" s="62"/>
      <c r="H338" s="62"/>
      <c r="I338" s="57"/>
      <c r="J338" s="61"/>
    </row>
  </sheetData>
  <sheetProtection/>
  <mergeCells count="212">
    <mergeCell ref="A183:A184"/>
    <mergeCell ref="B183:B184"/>
    <mergeCell ref="A177:A178"/>
    <mergeCell ref="B177:B178"/>
    <mergeCell ref="A180:A181"/>
    <mergeCell ref="B180:B181"/>
    <mergeCell ref="A168:A169"/>
    <mergeCell ref="B168:B169"/>
    <mergeCell ref="A171:A172"/>
    <mergeCell ref="B171:B172"/>
    <mergeCell ref="A174:A175"/>
    <mergeCell ref="B174:B175"/>
    <mergeCell ref="A159:A160"/>
    <mergeCell ref="B159:B160"/>
    <mergeCell ref="A162:A163"/>
    <mergeCell ref="B162:B163"/>
    <mergeCell ref="A165:A166"/>
    <mergeCell ref="B165:B166"/>
    <mergeCell ref="A150:A151"/>
    <mergeCell ref="B150:B151"/>
    <mergeCell ref="A153:A154"/>
    <mergeCell ref="B153:B154"/>
    <mergeCell ref="A156:A157"/>
    <mergeCell ref="B156:B157"/>
    <mergeCell ref="A141:A142"/>
    <mergeCell ref="B141:B142"/>
    <mergeCell ref="A144:A145"/>
    <mergeCell ref="B144:B145"/>
    <mergeCell ref="A147:A148"/>
    <mergeCell ref="B147:B148"/>
    <mergeCell ref="A132:A133"/>
    <mergeCell ref="B132:B133"/>
    <mergeCell ref="A131:I131"/>
    <mergeCell ref="A135:A136"/>
    <mergeCell ref="B135:B136"/>
    <mergeCell ref="A138:A139"/>
    <mergeCell ref="B138:B139"/>
    <mergeCell ref="A121:A122"/>
    <mergeCell ref="B121:B122"/>
    <mergeCell ref="A124:A125"/>
    <mergeCell ref="B124:B125"/>
    <mergeCell ref="A127:A128"/>
    <mergeCell ref="B127:B128"/>
    <mergeCell ref="A112:A113"/>
    <mergeCell ref="B112:B113"/>
    <mergeCell ref="A115:A116"/>
    <mergeCell ref="B115:B116"/>
    <mergeCell ref="A118:A119"/>
    <mergeCell ref="B118:B119"/>
    <mergeCell ref="A103:A104"/>
    <mergeCell ref="B103:B104"/>
    <mergeCell ref="A106:A107"/>
    <mergeCell ref="B106:B107"/>
    <mergeCell ref="A109:A110"/>
    <mergeCell ref="B109:B110"/>
    <mergeCell ref="A94:A95"/>
    <mergeCell ref="B94:B95"/>
    <mergeCell ref="A97:A98"/>
    <mergeCell ref="B97:B98"/>
    <mergeCell ref="A100:A101"/>
    <mergeCell ref="B100:B101"/>
    <mergeCell ref="A85:A86"/>
    <mergeCell ref="B85:B86"/>
    <mergeCell ref="A88:A89"/>
    <mergeCell ref="B88:B89"/>
    <mergeCell ref="A91:A92"/>
    <mergeCell ref="B91:B92"/>
    <mergeCell ref="A69:A70"/>
    <mergeCell ref="B69:B70"/>
    <mergeCell ref="A72:A73"/>
    <mergeCell ref="B72:B73"/>
    <mergeCell ref="A82:A83"/>
    <mergeCell ref="B82:B83"/>
    <mergeCell ref="A75:A76"/>
    <mergeCell ref="B75:B76"/>
    <mergeCell ref="A78:A80"/>
    <mergeCell ref="B78:B80"/>
    <mergeCell ref="A60:A61"/>
    <mergeCell ref="B60:B61"/>
    <mergeCell ref="A63:A64"/>
    <mergeCell ref="B63:B64"/>
    <mergeCell ref="A66:A67"/>
    <mergeCell ref="B66:B67"/>
    <mergeCell ref="B44:B45"/>
    <mergeCell ref="A47:A48"/>
    <mergeCell ref="B47:B48"/>
    <mergeCell ref="A50:A51"/>
    <mergeCell ref="B50:B51"/>
    <mergeCell ref="A53:A54"/>
    <mergeCell ref="B53:B54"/>
    <mergeCell ref="A337:I337"/>
    <mergeCell ref="A215:I215"/>
    <mergeCell ref="A302:I302"/>
    <mergeCell ref="A187:I187"/>
    <mergeCell ref="A193:A194"/>
    <mergeCell ref="B193:B194"/>
    <mergeCell ref="A196:A197"/>
    <mergeCell ref="B196:B197"/>
    <mergeCell ref="A205:A206"/>
    <mergeCell ref="B205:B206"/>
    <mergeCell ref="A4:I4"/>
    <mergeCell ref="A1:J1"/>
    <mergeCell ref="B5:B6"/>
    <mergeCell ref="A5:A6"/>
    <mergeCell ref="A8:A9"/>
    <mergeCell ref="B8:B9"/>
    <mergeCell ref="B14:B15"/>
    <mergeCell ref="A17:A18"/>
    <mergeCell ref="B17:B18"/>
    <mergeCell ref="A20:A21"/>
    <mergeCell ref="B20:B21"/>
    <mergeCell ref="A14:A15"/>
    <mergeCell ref="A29:A30"/>
    <mergeCell ref="B29:B30"/>
    <mergeCell ref="A32:A33"/>
    <mergeCell ref="B32:B33"/>
    <mergeCell ref="A23:A24"/>
    <mergeCell ref="B23:B24"/>
    <mergeCell ref="A26:A27"/>
    <mergeCell ref="B26:B27"/>
    <mergeCell ref="A35:A36"/>
    <mergeCell ref="B35:B36"/>
    <mergeCell ref="A188:A189"/>
    <mergeCell ref="B188:B189"/>
    <mergeCell ref="A59:I59"/>
    <mergeCell ref="A38:A39"/>
    <mergeCell ref="B38:B39"/>
    <mergeCell ref="A41:A42"/>
    <mergeCell ref="B41:B42"/>
    <mergeCell ref="A44:A45"/>
    <mergeCell ref="A208:A209"/>
    <mergeCell ref="B208:B209"/>
    <mergeCell ref="A211:A212"/>
    <mergeCell ref="B211:B212"/>
    <mergeCell ref="A199:A200"/>
    <mergeCell ref="B199:B200"/>
    <mergeCell ref="A202:A203"/>
    <mergeCell ref="B202:B203"/>
    <mergeCell ref="A222:A223"/>
    <mergeCell ref="B222:B223"/>
    <mergeCell ref="A225:A226"/>
    <mergeCell ref="B225:B226"/>
    <mergeCell ref="A216:A217"/>
    <mergeCell ref="B216:B217"/>
    <mergeCell ref="A219:A220"/>
    <mergeCell ref="B219:B220"/>
    <mergeCell ref="A234:A235"/>
    <mergeCell ref="B234:B235"/>
    <mergeCell ref="A237:A238"/>
    <mergeCell ref="B237:B238"/>
    <mergeCell ref="A228:A229"/>
    <mergeCell ref="B228:B229"/>
    <mergeCell ref="A231:A232"/>
    <mergeCell ref="B231:B232"/>
    <mergeCell ref="A246:A247"/>
    <mergeCell ref="B246:B247"/>
    <mergeCell ref="A249:A250"/>
    <mergeCell ref="B249:B250"/>
    <mergeCell ref="A240:A241"/>
    <mergeCell ref="B240:B241"/>
    <mergeCell ref="A243:A244"/>
    <mergeCell ref="B243:B244"/>
    <mergeCell ref="A258:A259"/>
    <mergeCell ref="B258:B259"/>
    <mergeCell ref="A261:A262"/>
    <mergeCell ref="B261:B262"/>
    <mergeCell ref="A252:A253"/>
    <mergeCell ref="B252:B253"/>
    <mergeCell ref="A255:A256"/>
    <mergeCell ref="B255:B256"/>
    <mergeCell ref="A270:A271"/>
    <mergeCell ref="B270:B271"/>
    <mergeCell ref="A273:A274"/>
    <mergeCell ref="B273:B274"/>
    <mergeCell ref="A264:A265"/>
    <mergeCell ref="B264:B265"/>
    <mergeCell ref="A267:A268"/>
    <mergeCell ref="B267:B268"/>
    <mergeCell ref="A289:A290"/>
    <mergeCell ref="B289:B290"/>
    <mergeCell ref="A276:A277"/>
    <mergeCell ref="B276:B277"/>
    <mergeCell ref="A279:A281"/>
    <mergeCell ref="B279:B281"/>
    <mergeCell ref="A295:A296"/>
    <mergeCell ref="B295:B296"/>
    <mergeCell ref="A298:A299"/>
    <mergeCell ref="B298:B299"/>
    <mergeCell ref="A283:A284"/>
    <mergeCell ref="B283:B284"/>
    <mergeCell ref="A292:A293"/>
    <mergeCell ref="B292:B293"/>
    <mergeCell ref="A286:A287"/>
    <mergeCell ref="B286:B287"/>
    <mergeCell ref="A309:A310"/>
    <mergeCell ref="B309:B310"/>
    <mergeCell ref="A312:A313"/>
    <mergeCell ref="B312:B313"/>
    <mergeCell ref="A303:A304"/>
    <mergeCell ref="B303:B304"/>
    <mergeCell ref="A306:A307"/>
    <mergeCell ref="B306:B307"/>
    <mergeCell ref="B11:B12"/>
    <mergeCell ref="A11:A12"/>
    <mergeCell ref="A324:A325"/>
    <mergeCell ref="B324:B325"/>
    <mergeCell ref="A321:A322"/>
    <mergeCell ref="B321:B322"/>
    <mergeCell ref="A315:A316"/>
    <mergeCell ref="B315:B316"/>
    <mergeCell ref="A318:A319"/>
    <mergeCell ref="B318:B319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70" r:id="rId1"/>
  <rowBreaks count="6" manualBreakCount="6">
    <brk id="45" max="9" man="1"/>
    <brk id="93" max="9" man="1"/>
    <brk id="145" max="9" man="1"/>
    <brk id="197" max="9" man="1"/>
    <brk id="247" max="9" man="1"/>
    <brk id="30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Садыкова Раушан</cp:lastModifiedBy>
  <cp:lastPrinted>2019-06-24T08:58:45Z</cp:lastPrinted>
  <dcterms:created xsi:type="dcterms:W3CDTF">2006-06-29T10:34:16Z</dcterms:created>
  <dcterms:modified xsi:type="dcterms:W3CDTF">2020-07-21T03:27:52Z</dcterms:modified>
  <cp:category/>
  <cp:version/>
  <cp:contentType/>
  <cp:contentStatus/>
</cp:coreProperties>
</file>