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Лист1" sheetId="1" r:id="rId1"/>
  </sheets>
  <definedNames>
    <definedName name="_xlnm.Print_Area" localSheetId="0">'Лист1'!$A$1:$Z$85</definedName>
  </definedNames>
  <calcPr fullCalcOnLoad="1"/>
</workbook>
</file>

<file path=xl/sharedStrings.xml><?xml version="1.0" encoding="utf-8"?>
<sst xmlns="http://schemas.openxmlformats.org/spreadsheetml/2006/main" count="450" uniqueCount="132">
  <si>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</si>
  <si>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</si>
  <si>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</si>
  <si>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</si>
  <si>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</si>
  <si>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</si>
  <si>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</si>
  <si>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</si>
  <si>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</si>
  <si>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</si>
  <si>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</si>
  <si>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</si>
  <si>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</si>
  <si>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</si>
  <si>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</si>
  <si>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</si>
  <si>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№</t>
  </si>
  <si>
    <t>Итого</t>
  </si>
  <si>
    <t>ПС Искра</t>
  </si>
  <si>
    <t xml:space="preserve">ПС Алексеевка </t>
  </si>
  <si>
    <t>ПС Урюпинка</t>
  </si>
  <si>
    <t>ПС Одесская</t>
  </si>
  <si>
    <t>ПС Ивановская</t>
  </si>
  <si>
    <t>ПС Новорыбинка</t>
  </si>
  <si>
    <t>ПС Акколь</t>
  </si>
  <si>
    <t>ПС Трудовая</t>
  </si>
  <si>
    <t>ПС Гусарка</t>
  </si>
  <si>
    <t>ПС Кенес</t>
  </si>
  <si>
    <t>ПС Джамбул</t>
  </si>
  <si>
    <t>ПС Наумовка</t>
  </si>
  <si>
    <t>ПС Карабулак</t>
  </si>
  <si>
    <t>ПС Заводская</t>
  </si>
  <si>
    <t>ПС Никольская</t>
  </si>
  <si>
    <t>ПС Карамышевка</t>
  </si>
  <si>
    <t>ПС Журавлевка</t>
  </si>
  <si>
    <t>ПС Красноводская</t>
  </si>
  <si>
    <t>ПС Новобратская</t>
  </si>
  <si>
    <t>ПС Капитоновка</t>
  </si>
  <si>
    <t>ПС Даниловка</t>
  </si>
  <si>
    <t>ПС Элеватор</t>
  </si>
  <si>
    <t>ПС Колоколовка</t>
  </si>
  <si>
    <t>ПС Вознесенка</t>
  </si>
  <si>
    <t>ПС Отрадная</t>
  </si>
  <si>
    <t>ПС Ерголка</t>
  </si>
  <si>
    <t>ПС Амангельды</t>
  </si>
  <si>
    <t>ПС Иванковка</t>
  </si>
  <si>
    <t>ПС СПГО</t>
  </si>
  <si>
    <t>ПС Ерментау</t>
  </si>
  <si>
    <t>ПС Тургай</t>
  </si>
  <si>
    <t>ПС Новомарковка</t>
  </si>
  <si>
    <t>ПС Фрунзе</t>
  </si>
  <si>
    <t>ПС Город-2</t>
  </si>
  <si>
    <t>ПС Город-1</t>
  </si>
  <si>
    <t>ПС Звенигородка</t>
  </si>
  <si>
    <t>ПС Павловка</t>
  </si>
  <si>
    <t>ПС Горная</t>
  </si>
  <si>
    <t>ПС Уленты</t>
  </si>
  <si>
    <t>ПС Ленинская</t>
  </si>
  <si>
    <t>ПС Новодолинка</t>
  </si>
  <si>
    <t>ПС Благодатная</t>
  </si>
  <si>
    <t>ПС Жолымбет</t>
  </si>
  <si>
    <t>ПС Шортанды</t>
  </si>
  <si>
    <t>ПС Елизаветинка</t>
  </si>
  <si>
    <t>ПС Канкрынка</t>
  </si>
  <si>
    <t>ПС Дамса</t>
  </si>
  <si>
    <t>ПС Петровка</t>
  </si>
  <si>
    <t>ПС Андреевка</t>
  </si>
  <si>
    <t>ПС Агат</t>
  </si>
  <si>
    <t>ПС Кара-Адыр</t>
  </si>
  <si>
    <t>ПС Пригородная</t>
  </si>
  <si>
    <t>ПС Раевка</t>
  </si>
  <si>
    <t>ПС Новокубанка</t>
  </si>
  <si>
    <t>ПС Южная</t>
  </si>
  <si>
    <t>ПС Белое Озеро</t>
  </si>
  <si>
    <t>ПС Гуляй Поле</t>
  </si>
  <si>
    <t>Шортандинские РЭС</t>
  </si>
  <si>
    <t>Ерментауские РЭС</t>
  </si>
  <si>
    <t>Буландинские РЭС</t>
  </si>
  <si>
    <t>Наименование объекта центра питания, класс напряжения</t>
  </si>
  <si>
    <t>Суммарная полная мощность ЦП по результатам замеров максимума нагрузки Smax, МВА</t>
  </si>
  <si>
    <t>Полная мощность перераспределяемая в соответствии с ПТЭ, МВА за время</t>
  </si>
  <si>
    <t>МВА</t>
  </si>
  <si>
    <t>мин.</t>
  </si>
  <si>
    <t>Полная мощность с учетом перераспределения, МВА</t>
  </si>
  <si>
    <t>Ограничивающие факторы, МВА</t>
  </si>
  <si>
    <t>Допустимая нагрузка расчетная в режиме n-1, МВА</t>
  </si>
  <si>
    <t>Текущий дефицит/профицит установленной мощности, МВА</t>
  </si>
  <si>
    <t>Текущий дефицит</t>
  </si>
  <si>
    <t>2,5+2,5</t>
  </si>
  <si>
    <t>1,6+1,6</t>
  </si>
  <si>
    <t>6,3+6,3</t>
  </si>
  <si>
    <t>1,6+2,5</t>
  </si>
  <si>
    <t>ПС Минская</t>
  </si>
  <si>
    <t>2,5+1,6</t>
  </si>
  <si>
    <t>1,8+2,5</t>
  </si>
  <si>
    <t>Установленная
мощность трансформаторов Sуст. С указанием их количества, шт/МВА</t>
  </si>
  <si>
    <t>Двух- и более трансформаторные ПС</t>
  </si>
  <si>
    <t>Однотрансформаторные ПС</t>
  </si>
  <si>
    <t>дефицит</t>
  </si>
  <si>
    <t>профицит</t>
  </si>
  <si>
    <t>1,0+1,0</t>
  </si>
  <si>
    <t>1,6+1,0</t>
  </si>
  <si>
    <t>16,0+10,0</t>
  </si>
  <si>
    <t>10,0+7,5</t>
  </si>
  <si>
    <t>16,0+16,0</t>
  </si>
  <si>
    <t>10,0+10,0</t>
  </si>
  <si>
    <t>1,0+2,5</t>
  </si>
  <si>
    <t>2,5+1,0</t>
  </si>
  <si>
    <t>4,0+2,5</t>
  </si>
  <si>
    <t>4,0+1,6</t>
  </si>
  <si>
    <t>4,0+4,0</t>
  </si>
  <si>
    <t>10,0+10,0+4,0</t>
  </si>
  <si>
    <t>1,6+4,0</t>
  </si>
  <si>
    <t>1,0+1,6</t>
  </si>
  <si>
    <t>25,0+25,0+63,0</t>
  </si>
  <si>
    <t>10,0+6,3</t>
  </si>
  <si>
    <t>2,5+4,0</t>
  </si>
  <si>
    <t>1,6+1,8</t>
  </si>
  <si>
    <t>-</t>
  </si>
  <si>
    <t>Т-1</t>
  </si>
  <si>
    <t>Т-2</t>
  </si>
  <si>
    <t>Т-3</t>
  </si>
  <si>
    <t>АТ-3</t>
  </si>
  <si>
    <t>Аккольские РЭС</t>
  </si>
  <si>
    <t xml:space="preserve">Загрузка силовых трансформаторов                                                                                              
на ПС Степногорских МЭС на 23 сентября 2022 г.  </t>
  </si>
  <si>
    <t>Примечание</t>
  </si>
  <si>
    <t>Установленная мощность по выданным ТУ на ТП, МВА</t>
  </si>
  <si>
    <t>Ожидаемая нагрузка ЦП, МВА</t>
  </si>
  <si>
    <t>Полная мощность, перераспределяемая в соответствии с ПТЭ, МВА за время</t>
  </si>
  <si>
    <t>Полная мощность с учётом перераспределения, МВА</t>
  </si>
  <si>
    <t>Допустимая нагрузка расчётная в режиме n-1, МВА</t>
  </si>
  <si>
    <t>Перспективный дефицит/ профицит установленной мощности, МВА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</si>
</sst>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0.0"/>
    <numFmt numFmtId="175" formatCode="0.000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0.0000000000"/>
    <numFmt numFmtId="182" formatCode="0.000000000"/>
    <numFmt numFmtId="183" formatCode="#,##0.000"/>
    <numFmt numFmtId="184" formatCode="#,##0.0"/>
  </numFmts>
  <fonts count="58">
    <font>
      <sz val="10"/>
      <name val="Arial Cyr"/>
      <family val="0"/>
    </font>
    <font>
      <sz val="14"/>
      <name val="Arial Cyr"/>
      <family val="2"/>
    </font>
    <font>
      <b/>
      <sz val="14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Arial Cyr"/>
      <family val="2"/>
    </font>
    <font>
      <b/>
      <sz val="14"/>
      <color indexed="10"/>
      <name val="Arial Cyr"/>
      <family val="2"/>
    </font>
    <font>
      <sz val="10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10"/>
      <color indexed="10"/>
      <name val="Times New Roman"/>
      <family val="1"/>
    </font>
    <font>
      <sz val="14"/>
      <color indexed="10"/>
      <name val="Times New Roman"/>
      <family val="1"/>
    </font>
    <font>
      <sz val="10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Arial Cyr"/>
      <family val="2"/>
    </font>
    <font>
      <b/>
      <sz val="14"/>
      <color rgb="FFFF0000"/>
      <name val="Arial Cyr"/>
      <family val="2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b/>
      <sz val="14"/>
      <color rgb="FFFF0000"/>
      <name val="Times New Roman"/>
      <family val="1"/>
    </font>
    <font>
      <b/>
      <sz val="10"/>
      <color rgb="FFFF0000"/>
      <name val="Times New Roman"/>
      <family val="1"/>
    </font>
    <font>
      <sz val="14"/>
      <color rgb="FFFF0000"/>
      <name val="Times New Roman"/>
      <family val="1"/>
    </font>
    <font>
      <sz val="10"/>
      <color theme="1" tint="0.15000000596046448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5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32" borderId="0" xfId="0" applyFont="1" applyFill="1" applyAlignment="1">
      <alignment/>
    </xf>
    <xf numFmtId="2" fontId="1" fillId="32" borderId="0" xfId="0" applyNumberFormat="1" applyFont="1" applyFill="1" applyBorder="1" applyAlignment="1">
      <alignment horizontal="center" vertical="center"/>
    </xf>
    <xf numFmtId="0" fontId="1" fillId="32" borderId="0" xfId="0" applyFont="1" applyFill="1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1" fillId="33" borderId="0" xfId="0" applyFont="1" applyFill="1" applyAlignment="1">
      <alignment/>
    </xf>
    <xf numFmtId="0" fontId="1" fillId="34" borderId="0" xfId="0" applyFont="1" applyFill="1" applyAlignment="1">
      <alignment/>
    </xf>
    <xf numFmtId="0" fontId="0" fillId="34" borderId="0" xfId="0" applyFont="1" applyFill="1" applyBorder="1" applyAlignment="1">
      <alignment vertical="center"/>
    </xf>
    <xf numFmtId="0" fontId="0" fillId="34" borderId="0" xfId="0" applyFont="1" applyFill="1" applyAlignment="1">
      <alignment vertical="center"/>
    </xf>
    <xf numFmtId="0" fontId="50" fillId="0" borderId="0" xfId="0" applyFont="1" applyAlignment="1">
      <alignment/>
    </xf>
    <xf numFmtId="0" fontId="50" fillId="32" borderId="0" xfId="0" applyFont="1" applyFill="1" applyAlignment="1">
      <alignment/>
    </xf>
    <xf numFmtId="0" fontId="50" fillId="0" borderId="0" xfId="0" applyFont="1" applyBorder="1" applyAlignment="1">
      <alignment/>
    </xf>
    <xf numFmtId="0" fontId="51" fillId="32" borderId="0" xfId="0" applyFont="1" applyFill="1" applyAlignment="1">
      <alignment/>
    </xf>
    <xf numFmtId="1" fontId="52" fillId="0" borderId="10" xfId="0" applyNumberFormat="1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3" fillId="0" borderId="10" xfId="0" applyNumberFormat="1" applyFont="1" applyFill="1" applyBorder="1" applyAlignment="1">
      <alignment horizontal="center" vertical="center" wrapText="1"/>
    </xf>
    <xf numFmtId="0" fontId="3" fillId="32" borderId="0" xfId="0" applyFont="1" applyFill="1" applyAlignment="1">
      <alignment horizontal="center" wrapText="1"/>
    </xf>
    <xf numFmtId="0" fontId="54" fillId="32" borderId="0" xfId="0" applyFont="1" applyFill="1" applyAlignment="1">
      <alignment horizontal="center" wrapText="1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2" fontId="5" fillId="32" borderId="10" xfId="0" applyNumberFormat="1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/>
    </xf>
    <xf numFmtId="174" fontId="53" fillId="34" borderId="10" xfId="0" applyNumberFormat="1" applyFont="1" applyFill="1" applyBorder="1" applyAlignment="1">
      <alignment horizontal="center" vertical="center"/>
    </xf>
    <xf numFmtId="175" fontId="5" fillId="34" borderId="10" xfId="0" applyNumberFormat="1" applyFont="1" applyFill="1" applyBorder="1" applyAlignment="1">
      <alignment horizontal="center" vertical="center"/>
    </xf>
    <xf numFmtId="174" fontId="5" fillId="34" borderId="10" xfId="0" applyNumberFormat="1" applyFont="1" applyFill="1" applyBorder="1" applyAlignment="1">
      <alignment horizontal="center" vertical="center"/>
    </xf>
    <xf numFmtId="175" fontId="5" fillId="34" borderId="11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vertical="center"/>
    </xf>
    <xf numFmtId="0" fontId="5" fillId="34" borderId="12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left" vertical="center"/>
    </xf>
    <xf numFmtId="0" fontId="7" fillId="34" borderId="12" xfId="0" applyFont="1" applyFill="1" applyBorder="1" applyAlignment="1">
      <alignment horizontal="left" vertical="center"/>
    </xf>
    <xf numFmtId="0" fontId="5" fillId="0" borderId="10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174" fontId="55" fillId="0" borderId="10" xfId="0" applyNumberFormat="1" applyFont="1" applyBorder="1" applyAlignment="1">
      <alignment horizontal="center" vertical="center"/>
    </xf>
    <xf numFmtId="175" fontId="8" fillId="32" borderId="10" xfId="0" applyNumberFormat="1" applyFont="1" applyFill="1" applyBorder="1" applyAlignment="1">
      <alignment horizontal="center" vertical="center"/>
    </xf>
    <xf numFmtId="175" fontId="8" fillId="32" borderId="11" xfId="0" applyNumberFormat="1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vertical="center"/>
    </xf>
    <xf numFmtId="175" fontId="8" fillId="32" borderId="13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/>
    </xf>
    <xf numFmtId="174" fontId="56" fillId="0" borderId="10" xfId="0" applyNumberFormat="1" applyFont="1" applyBorder="1" applyAlignment="1">
      <alignment/>
    </xf>
    <xf numFmtId="0" fontId="4" fillId="32" borderId="10" xfId="0" applyFont="1" applyFill="1" applyBorder="1" applyAlignment="1">
      <alignment/>
    </xf>
    <xf numFmtId="0" fontId="5" fillId="34" borderId="10" xfId="0" applyFont="1" applyFill="1" applyBorder="1" applyAlignment="1">
      <alignment horizontal="center"/>
    </xf>
    <xf numFmtId="0" fontId="57" fillId="34" borderId="10" xfId="0" applyFont="1" applyFill="1" applyBorder="1" applyAlignment="1">
      <alignment horizontal="left" vertical="center"/>
    </xf>
    <xf numFmtId="0" fontId="4" fillId="34" borderId="10" xfId="0" applyFont="1" applyFill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left" vertical="center"/>
    </xf>
    <xf numFmtId="175" fontId="8" fillId="0" borderId="10" xfId="0" applyNumberFormat="1" applyFont="1" applyBorder="1" applyAlignment="1">
      <alignment horizontal="center" vertical="center"/>
    </xf>
    <xf numFmtId="175" fontId="8" fillId="0" borderId="11" xfId="0" applyNumberFormat="1" applyFont="1" applyBorder="1" applyAlignment="1">
      <alignment horizontal="center" vertical="center"/>
    </xf>
    <xf numFmtId="174" fontId="5" fillId="34" borderId="11" xfId="0" applyNumberFormat="1" applyFont="1" applyFill="1" applyBorder="1" applyAlignment="1">
      <alignment horizontal="center" vertical="center"/>
    </xf>
    <xf numFmtId="2" fontId="5" fillId="34" borderId="11" xfId="0" applyNumberFormat="1" applyFont="1" applyFill="1" applyBorder="1" applyAlignment="1">
      <alignment horizontal="center" vertical="center"/>
    </xf>
    <xf numFmtId="2" fontId="5" fillId="34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74" fontId="53" fillId="34" borderId="12" xfId="0" applyNumberFormat="1" applyFont="1" applyFill="1" applyBorder="1" applyAlignment="1">
      <alignment horizontal="center" vertical="center"/>
    </xf>
    <xf numFmtId="174" fontId="5" fillId="34" borderId="14" xfId="0" applyNumberFormat="1" applyFont="1" applyFill="1" applyBorder="1" applyAlignment="1">
      <alignment horizontal="center" vertical="center"/>
    </xf>
    <xf numFmtId="175" fontId="5" fillId="34" borderId="12" xfId="0" applyNumberFormat="1" applyFont="1" applyFill="1" applyBorder="1" applyAlignment="1">
      <alignment horizontal="center" vertical="center"/>
    </xf>
    <xf numFmtId="2" fontId="5" fillId="34" borderId="12" xfId="0" applyNumberFormat="1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left" vertical="center"/>
    </xf>
    <xf numFmtId="0" fontId="53" fillId="33" borderId="10" xfId="0" applyFont="1" applyFill="1" applyBorder="1" applyAlignment="1">
      <alignment horizontal="center" vertical="center"/>
    </xf>
    <xf numFmtId="175" fontId="5" fillId="33" borderId="10" xfId="0" applyNumberFormat="1" applyFont="1" applyFill="1" applyBorder="1" applyAlignment="1">
      <alignment horizontal="center" vertical="center"/>
    </xf>
    <xf numFmtId="174" fontId="5" fillId="33" borderId="14" xfId="0" applyNumberFormat="1" applyFont="1" applyFill="1" applyBorder="1" applyAlignment="1">
      <alignment horizontal="center" vertical="center"/>
    </xf>
    <xf numFmtId="174" fontId="5" fillId="33" borderId="10" xfId="0" applyNumberFormat="1" applyFont="1" applyFill="1" applyBorder="1" applyAlignment="1">
      <alignment horizontal="center" vertical="center"/>
    </xf>
    <xf numFmtId="175" fontId="5" fillId="33" borderId="12" xfId="0" applyNumberFormat="1" applyFont="1" applyFill="1" applyBorder="1" applyAlignment="1">
      <alignment horizontal="center" vertical="center"/>
    </xf>
    <xf numFmtId="2" fontId="5" fillId="33" borderId="12" xfId="0" applyNumberFormat="1" applyFont="1" applyFill="1" applyBorder="1" applyAlignment="1">
      <alignment horizontal="center" vertical="center"/>
    </xf>
    <xf numFmtId="2" fontId="5" fillId="33" borderId="11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/>
    </xf>
    <xf numFmtId="174" fontId="55" fillId="0" borderId="10" xfId="0" applyNumberFormat="1" applyFont="1" applyFill="1" applyBorder="1" applyAlignment="1">
      <alignment horizontal="center" vertical="center"/>
    </xf>
    <xf numFmtId="2" fontId="8" fillId="32" borderId="11" xfId="0" applyNumberFormat="1" applyFont="1" applyFill="1" applyBorder="1" applyAlignment="1">
      <alignment horizontal="center" vertical="center"/>
    </xf>
    <xf numFmtId="183" fontId="5" fillId="34" borderId="10" xfId="0" applyNumberFormat="1" applyFont="1" applyFill="1" applyBorder="1" applyAlignment="1">
      <alignment horizontal="center" vertical="center" wrapText="1"/>
    </xf>
    <xf numFmtId="3" fontId="5" fillId="34" borderId="10" xfId="0" applyNumberFormat="1" applyFont="1" applyFill="1" applyBorder="1" applyAlignment="1">
      <alignment horizontal="center" vertical="center" wrapText="1"/>
    </xf>
    <xf numFmtId="184" fontId="5" fillId="34" borderId="10" xfId="0" applyNumberFormat="1" applyFont="1" applyFill="1" applyBorder="1" applyAlignment="1">
      <alignment horizontal="center" vertical="center" wrapText="1"/>
    </xf>
    <xf numFmtId="183" fontId="52" fillId="34" borderId="10" xfId="0" applyNumberFormat="1" applyFont="1" applyFill="1" applyBorder="1" applyAlignment="1">
      <alignment horizontal="center" vertical="center" wrapText="1"/>
    </xf>
    <xf numFmtId="183" fontId="5" fillId="33" borderId="10" xfId="0" applyNumberFormat="1" applyFont="1" applyFill="1" applyBorder="1" applyAlignment="1">
      <alignment horizontal="center" vertical="center" wrapText="1"/>
    </xf>
    <xf numFmtId="3" fontId="5" fillId="33" borderId="10" xfId="0" applyNumberFormat="1" applyFont="1" applyFill="1" applyBorder="1" applyAlignment="1">
      <alignment horizontal="center" vertical="center" wrapText="1"/>
    </xf>
    <xf numFmtId="184" fontId="5" fillId="33" borderId="10" xfId="0" applyNumberFormat="1" applyFont="1" applyFill="1" applyBorder="1" applyAlignment="1">
      <alignment horizontal="center" vertical="center" wrapText="1"/>
    </xf>
    <xf numFmtId="183" fontId="52" fillId="33" borderId="10" xfId="0" applyNumberFormat="1" applyFont="1" applyFill="1" applyBorder="1" applyAlignment="1">
      <alignment horizontal="center" vertical="center" wrapText="1"/>
    </xf>
    <xf numFmtId="175" fontId="5" fillId="34" borderId="10" xfId="0" applyNumberFormat="1" applyFont="1" applyFill="1" applyBorder="1" applyAlignment="1">
      <alignment horizontal="center" vertical="center"/>
    </xf>
    <xf numFmtId="175" fontId="4" fillId="0" borderId="0" xfId="0" applyNumberFormat="1" applyFont="1" applyAlignment="1">
      <alignment horizontal="center"/>
    </xf>
    <xf numFmtId="175" fontId="5" fillId="32" borderId="10" xfId="0" applyNumberFormat="1" applyFont="1" applyFill="1" applyBorder="1" applyAlignment="1">
      <alignment horizontal="center" vertical="center"/>
    </xf>
    <xf numFmtId="175" fontId="4" fillId="32" borderId="10" xfId="0" applyNumberFormat="1" applyFont="1" applyFill="1" applyBorder="1" applyAlignment="1">
      <alignment horizontal="center"/>
    </xf>
    <xf numFmtId="175" fontId="1" fillId="32" borderId="0" xfId="0" applyNumberFormat="1" applyFont="1" applyFill="1" applyAlignment="1">
      <alignment horizontal="center"/>
    </xf>
    <xf numFmtId="175" fontId="1" fillId="0" borderId="0" xfId="0" applyNumberFormat="1" applyFont="1" applyAlignment="1">
      <alignment horizontal="center"/>
    </xf>
    <xf numFmtId="175" fontId="5" fillId="34" borderId="10" xfId="0" applyNumberFormat="1" applyFont="1" applyFill="1" applyBorder="1" applyAlignment="1">
      <alignment horizontal="center"/>
    </xf>
    <xf numFmtId="175" fontId="5" fillId="33" borderId="10" xfId="0" applyNumberFormat="1" applyFont="1" applyFill="1" applyBorder="1" applyAlignment="1">
      <alignment horizontal="center"/>
    </xf>
    <xf numFmtId="183" fontId="5" fillId="0" borderId="10" xfId="0" applyNumberFormat="1" applyFont="1" applyBorder="1" applyAlignment="1">
      <alignment vertical="center"/>
    </xf>
    <xf numFmtId="0" fontId="3" fillId="0" borderId="0" xfId="0" applyFont="1" applyFill="1" applyAlignment="1">
      <alignment horizontal="center" wrapText="1"/>
    </xf>
    <xf numFmtId="0" fontId="5" fillId="32" borderId="11" xfId="0" applyFont="1" applyFill="1" applyBorder="1" applyAlignment="1">
      <alignment horizontal="center" vertical="center"/>
    </xf>
    <xf numFmtId="0" fontId="5" fillId="32" borderId="15" xfId="0" applyFont="1" applyFill="1" applyBorder="1" applyAlignment="1">
      <alignment horizontal="center" vertical="center"/>
    </xf>
    <xf numFmtId="0" fontId="5" fillId="32" borderId="13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175" fontId="53" fillId="0" borderId="10" xfId="0" applyNumberFormat="1" applyFont="1" applyFill="1" applyBorder="1" applyAlignment="1">
      <alignment horizontal="center" vertical="center" wrapText="1"/>
    </xf>
    <xf numFmtId="1" fontId="52" fillId="0" borderId="10" xfId="0" applyNumberFormat="1" applyFont="1" applyFill="1" applyBorder="1" applyAlignment="1">
      <alignment horizontal="center" vertical="center" wrapText="1"/>
    </xf>
    <xf numFmtId="0" fontId="6" fillId="32" borderId="11" xfId="0" applyFont="1" applyFill="1" applyBorder="1" applyAlignment="1">
      <alignment horizontal="center" vertical="center"/>
    </xf>
    <xf numFmtId="0" fontId="6" fillId="32" borderId="15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175" fontId="5" fillId="34" borderId="10" xfId="0" applyNumberFormat="1" applyFont="1" applyFill="1" applyBorder="1" applyAlignment="1">
      <alignment horizontal="center" vertical="center"/>
    </xf>
    <xf numFmtId="2" fontId="5" fillId="32" borderId="1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175" fontId="5" fillId="34" borderId="14" xfId="0" applyNumberFormat="1" applyFont="1" applyFill="1" applyBorder="1" applyAlignment="1">
      <alignment horizontal="center" vertical="center"/>
    </xf>
    <xf numFmtId="175" fontId="5" fillId="34" borderId="16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/>
    </xf>
    <xf numFmtId="0" fontId="4" fillId="0" borderId="13" xfId="0" applyFont="1" applyBorder="1" applyAlignment="1">
      <alignment/>
    </xf>
    <xf numFmtId="175" fontId="5" fillId="34" borderId="11" xfId="0" applyNumberFormat="1" applyFont="1" applyFill="1" applyBorder="1" applyAlignment="1">
      <alignment horizontal="center" vertical="center"/>
    </xf>
    <xf numFmtId="175" fontId="5" fillId="34" borderId="13" xfId="0" applyNumberFormat="1" applyFont="1" applyFill="1" applyBorder="1" applyAlignment="1">
      <alignment horizontal="center" vertical="center"/>
    </xf>
    <xf numFmtId="175" fontId="8" fillId="32" borderId="10" xfId="0" applyNumberFormat="1" applyFont="1" applyFill="1" applyBorder="1" applyAlignment="1">
      <alignment horizontal="center" vertical="center"/>
    </xf>
    <xf numFmtId="175" fontId="8" fillId="0" borderId="11" xfId="0" applyNumberFormat="1" applyFont="1" applyBorder="1" applyAlignment="1">
      <alignment horizontal="center" vertical="center"/>
    </xf>
    <xf numFmtId="175" fontId="8" fillId="0" borderId="13" xfId="0" applyNumberFormat="1" applyFont="1" applyBorder="1" applyAlignment="1">
      <alignment horizontal="center" vertical="center"/>
    </xf>
    <xf numFmtId="175" fontId="5" fillId="33" borderId="14" xfId="0" applyNumberFormat="1" applyFont="1" applyFill="1" applyBorder="1" applyAlignment="1">
      <alignment horizontal="center" vertical="center"/>
    </xf>
    <xf numFmtId="175" fontId="5" fillId="33" borderId="16" xfId="0" applyNumberFormat="1" applyFont="1" applyFill="1" applyBorder="1" applyAlignment="1">
      <alignment horizontal="center" vertical="center"/>
    </xf>
    <xf numFmtId="2" fontId="5" fillId="32" borderId="11" xfId="0" applyNumberFormat="1" applyFont="1" applyFill="1" applyBorder="1" applyAlignment="1">
      <alignment horizontal="center" vertical="center" wrapText="1"/>
    </xf>
    <xf numFmtId="0" fontId="4" fillId="0" borderId="15" xfId="0" applyFont="1" applyBorder="1" applyAlignment="1">
      <alignment/>
    </xf>
    <xf numFmtId="174" fontId="8" fillId="32" borderId="11" xfId="0" applyNumberFormat="1" applyFont="1" applyFill="1" applyBorder="1" applyAlignment="1">
      <alignment horizontal="center" vertical="center"/>
    </xf>
    <xf numFmtId="174" fontId="8" fillId="32" borderId="15" xfId="0" applyNumberFormat="1" applyFont="1" applyFill="1" applyBorder="1" applyAlignment="1">
      <alignment horizontal="center" vertical="center"/>
    </xf>
    <xf numFmtId="174" fontId="8" fillId="32" borderId="13" xfId="0" applyNumberFormat="1" applyFont="1" applyFill="1" applyBorder="1" applyAlignment="1">
      <alignment horizontal="center" vertical="center"/>
    </xf>
    <xf numFmtId="0" fontId="53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5" fillId="32" borderId="12" xfId="0" applyFont="1" applyFill="1" applyBorder="1" applyAlignment="1">
      <alignment horizontal="center" vertical="center"/>
    </xf>
    <xf numFmtId="0" fontId="5" fillId="32" borderId="17" xfId="0" applyFont="1" applyFill="1" applyBorder="1" applyAlignment="1">
      <alignment horizontal="center" vertical="center"/>
    </xf>
    <xf numFmtId="0" fontId="5" fillId="32" borderId="18" xfId="0" applyFont="1" applyFill="1" applyBorder="1" applyAlignment="1">
      <alignment horizontal="center" vertical="center"/>
    </xf>
    <xf numFmtId="175" fontId="8" fillId="32" borderId="11" xfId="0" applyNumberFormat="1" applyFont="1" applyFill="1" applyBorder="1" applyAlignment="1">
      <alignment horizontal="center" vertical="center"/>
    </xf>
    <xf numFmtId="175" fontId="8" fillId="32" borderId="15" xfId="0" applyNumberFormat="1" applyFont="1" applyFill="1" applyBorder="1" applyAlignment="1">
      <alignment horizontal="center" vertical="center"/>
    </xf>
    <xf numFmtId="175" fontId="8" fillId="32" borderId="13" xfId="0" applyNumberFormat="1" applyFont="1" applyFill="1" applyBorder="1" applyAlignment="1">
      <alignment horizontal="center" vertical="center"/>
    </xf>
    <xf numFmtId="0" fontId="5" fillId="32" borderId="11" xfId="0" applyFont="1" applyFill="1" applyBorder="1" applyAlignment="1">
      <alignment horizontal="center" wrapText="1"/>
    </xf>
    <xf numFmtId="0" fontId="5" fillId="32" borderId="15" xfId="0" applyFont="1" applyFill="1" applyBorder="1" applyAlignment="1">
      <alignment horizontal="center" wrapText="1"/>
    </xf>
    <xf numFmtId="2" fontId="5" fillId="32" borderId="12" xfId="0" applyNumberFormat="1" applyFont="1" applyFill="1" applyBorder="1" applyAlignment="1">
      <alignment horizontal="center" vertical="center" wrapText="1"/>
    </xf>
    <xf numFmtId="2" fontId="5" fillId="32" borderId="18" xfId="0" applyNumberFormat="1" applyFont="1" applyFill="1" applyBorder="1" applyAlignment="1">
      <alignment horizontal="center" vertical="center" wrapText="1"/>
    </xf>
    <xf numFmtId="2" fontId="5" fillId="32" borderId="14" xfId="0" applyNumberFormat="1" applyFont="1" applyFill="1" applyBorder="1" applyAlignment="1">
      <alignment horizontal="center" vertical="center" wrapText="1"/>
    </xf>
    <xf numFmtId="2" fontId="5" fillId="32" borderId="19" xfId="0" applyNumberFormat="1" applyFont="1" applyFill="1" applyBorder="1" applyAlignment="1">
      <alignment horizontal="center" vertical="center" wrapText="1"/>
    </xf>
    <xf numFmtId="2" fontId="5" fillId="32" borderId="16" xfId="0" applyNumberFormat="1" applyFont="1" applyFill="1" applyBorder="1" applyAlignment="1">
      <alignment horizontal="center" vertical="center" wrapText="1"/>
    </xf>
    <xf numFmtId="2" fontId="5" fillId="32" borderId="20" xfId="0" applyNumberFormat="1" applyFont="1" applyFill="1" applyBorder="1" applyAlignment="1">
      <alignment horizontal="center" vertical="center" wrapText="1"/>
    </xf>
    <xf numFmtId="2" fontId="5" fillId="32" borderId="21" xfId="0" applyNumberFormat="1" applyFont="1" applyFill="1" applyBorder="1" applyAlignment="1">
      <alignment horizontal="center" vertical="center" wrapText="1"/>
    </xf>
    <xf numFmtId="2" fontId="5" fillId="32" borderId="22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/>
    </xf>
    <xf numFmtId="0" fontId="57" fillId="33" borderId="10" xfId="0" applyFont="1" applyFill="1" applyBorder="1" applyAlignment="1">
      <alignment horizontal="left" vertical="center"/>
    </xf>
    <xf numFmtId="174" fontId="53" fillId="33" borderId="10" xfId="0" applyNumberFormat="1" applyFont="1" applyFill="1" applyBorder="1" applyAlignment="1">
      <alignment horizontal="center" vertical="center"/>
    </xf>
    <xf numFmtId="175" fontId="5" fillId="33" borderId="10" xfId="0" applyNumberFormat="1" applyFont="1" applyFill="1" applyBorder="1" applyAlignment="1">
      <alignment horizontal="center" vertical="center"/>
    </xf>
    <xf numFmtId="175" fontId="5" fillId="33" borderId="11" xfId="0" applyNumberFormat="1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left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left" vertical="center"/>
    </xf>
    <xf numFmtId="175" fontId="5" fillId="33" borderId="11" xfId="0" applyNumberFormat="1" applyFont="1" applyFill="1" applyBorder="1" applyAlignment="1">
      <alignment horizontal="center" vertical="center"/>
    </xf>
    <xf numFmtId="175" fontId="5" fillId="33" borderId="13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17"/>
  <sheetViews>
    <sheetView tabSelected="1" view="pageBreakPreview" zoomScale="55" zoomScaleNormal="85" zoomScaleSheetLayoutView="55" zoomScalePageLayoutView="0" workbookViewId="0" topLeftCell="A34">
      <selection activeCell="AE31" sqref="AE31"/>
    </sheetView>
  </sheetViews>
  <sheetFormatPr defaultColWidth="9.00390625" defaultRowHeight="12.75"/>
  <cols>
    <col min="1" max="1" width="5.875" style="1" customWidth="1"/>
    <col min="2" max="2" width="18.75390625" style="1" customWidth="1"/>
    <col min="3" max="3" width="16.375" style="12" customWidth="1"/>
    <col min="4" max="9" width="5.625" style="1" customWidth="1"/>
    <col min="10" max="10" width="21.125" style="1" customWidth="1"/>
    <col min="11" max="12" width="9.375" style="1" customWidth="1"/>
    <col min="13" max="13" width="20.00390625" style="1" customWidth="1"/>
    <col min="14" max="14" width="17.00390625" style="1" customWidth="1"/>
    <col min="15" max="15" width="20.00390625" style="1" customWidth="1"/>
    <col min="16" max="16" width="18.375" style="1" customWidth="1"/>
    <col min="17" max="17" width="12.75390625" style="1" customWidth="1"/>
    <col min="18" max="18" width="13.625" style="86" customWidth="1"/>
    <col min="19" max="22" width="9.125" style="2" customWidth="1"/>
    <col min="23" max="23" width="9.125" style="1" customWidth="1"/>
    <col min="24" max="24" width="11.375" style="1" customWidth="1"/>
    <col min="25" max="25" width="9.125" style="1" customWidth="1"/>
    <col min="26" max="26" width="15.875" style="1" customWidth="1"/>
    <col min="27" max="16384" width="9.125" style="1" customWidth="1"/>
  </cols>
  <sheetData>
    <row r="1" spans="1:26" ht="44.25" customHeight="1">
      <c r="A1" s="90" t="s">
        <v>124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</row>
    <row r="2" spans="1:26" ht="15" customHeight="1">
      <c r="A2" s="20"/>
      <c r="B2" s="20"/>
      <c r="C2" s="21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2"/>
      <c r="R2" s="82"/>
      <c r="S2" s="23"/>
      <c r="T2" s="23"/>
      <c r="U2" s="23"/>
      <c r="V2" s="23"/>
      <c r="W2" s="22"/>
      <c r="X2" s="22"/>
      <c r="Y2" s="22"/>
      <c r="Z2" s="22"/>
    </row>
    <row r="3" spans="1:26" s="2" customFormat="1" ht="15" customHeight="1">
      <c r="A3" s="125" t="s">
        <v>16</v>
      </c>
      <c r="B3" s="124" t="s">
        <v>78</v>
      </c>
      <c r="C3" s="131" t="s">
        <v>87</v>
      </c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97" t="s">
        <v>125</v>
      </c>
      <c r="R3" s="94"/>
      <c r="S3" s="94"/>
      <c r="T3" s="94"/>
      <c r="U3" s="94"/>
      <c r="V3" s="94"/>
      <c r="W3" s="94"/>
      <c r="X3" s="94"/>
      <c r="Y3" s="94"/>
      <c r="Z3" s="94" t="s">
        <v>125</v>
      </c>
    </row>
    <row r="4" spans="1:26" s="2" customFormat="1" ht="69.75" customHeight="1">
      <c r="A4" s="126"/>
      <c r="B4" s="124"/>
      <c r="C4" s="123" t="s">
        <v>95</v>
      </c>
      <c r="D4" s="135" t="s">
        <v>95</v>
      </c>
      <c r="E4" s="136"/>
      <c r="F4" s="136"/>
      <c r="G4" s="136"/>
      <c r="H4" s="136"/>
      <c r="I4" s="137"/>
      <c r="J4" s="133" t="s">
        <v>79</v>
      </c>
      <c r="K4" s="105" t="s">
        <v>80</v>
      </c>
      <c r="L4" s="105"/>
      <c r="M4" s="105" t="s">
        <v>83</v>
      </c>
      <c r="N4" s="105" t="s">
        <v>84</v>
      </c>
      <c r="O4" s="105" t="s">
        <v>85</v>
      </c>
      <c r="P4" s="118" t="s">
        <v>86</v>
      </c>
      <c r="Q4" s="97"/>
      <c r="R4" s="98" t="s">
        <v>126</v>
      </c>
      <c r="S4" s="94" t="s">
        <v>127</v>
      </c>
      <c r="T4" s="94" t="s">
        <v>128</v>
      </c>
      <c r="U4" s="94"/>
      <c r="V4" s="94" t="s">
        <v>129</v>
      </c>
      <c r="W4" s="99" t="s">
        <v>84</v>
      </c>
      <c r="X4" s="94" t="s">
        <v>130</v>
      </c>
      <c r="Y4" s="94" t="s">
        <v>131</v>
      </c>
      <c r="Z4" s="94"/>
    </row>
    <row r="5" spans="1:26" s="2" customFormat="1" ht="16.5" customHeight="1">
      <c r="A5" s="127"/>
      <c r="B5" s="124"/>
      <c r="C5" s="123"/>
      <c r="D5" s="138"/>
      <c r="E5" s="139"/>
      <c r="F5" s="139"/>
      <c r="G5" s="139"/>
      <c r="H5" s="139"/>
      <c r="I5" s="140"/>
      <c r="J5" s="134"/>
      <c r="K5" s="24" t="s">
        <v>81</v>
      </c>
      <c r="L5" s="24" t="s">
        <v>82</v>
      </c>
      <c r="M5" s="105"/>
      <c r="N5" s="105"/>
      <c r="O5" s="105"/>
      <c r="P5" s="118"/>
      <c r="Q5" s="97"/>
      <c r="R5" s="98"/>
      <c r="S5" s="94"/>
      <c r="T5" s="16" t="s">
        <v>81</v>
      </c>
      <c r="U5" s="17" t="s">
        <v>82</v>
      </c>
      <c r="V5" s="94"/>
      <c r="W5" s="99"/>
      <c r="X5" s="94"/>
      <c r="Y5" s="94"/>
      <c r="Z5" s="94"/>
    </row>
    <row r="6" spans="1:26" s="2" customFormat="1" ht="16.5" customHeight="1">
      <c r="A6" s="25">
        <v>1</v>
      </c>
      <c r="B6" s="25">
        <v>2</v>
      </c>
      <c r="C6" s="25"/>
      <c r="D6" s="91">
        <v>3</v>
      </c>
      <c r="E6" s="92"/>
      <c r="F6" s="92"/>
      <c r="G6" s="92"/>
      <c r="H6" s="92"/>
      <c r="I6" s="93"/>
      <c r="J6" s="25">
        <v>4</v>
      </c>
      <c r="K6" s="91">
        <v>5</v>
      </c>
      <c r="L6" s="93"/>
      <c r="M6" s="25">
        <v>6</v>
      </c>
      <c r="N6" s="25">
        <v>7</v>
      </c>
      <c r="O6" s="25">
        <v>8</v>
      </c>
      <c r="P6" s="25">
        <v>9</v>
      </c>
      <c r="Q6" s="18">
        <v>10</v>
      </c>
      <c r="R6" s="19">
        <v>11</v>
      </c>
      <c r="S6" s="17">
        <v>12</v>
      </c>
      <c r="T6" s="94">
        <v>5</v>
      </c>
      <c r="U6" s="94"/>
      <c r="V6" s="17">
        <v>6</v>
      </c>
      <c r="W6" s="16">
        <v>7</v>
      </c>
      <c r="X6" s="17">
        <v>8</v>
      </c>
      <c r="Y6" s="17">
        <v>9</v>
      </c>
      <c r="Z6" s="17">
        <v>10</v>
      </c>
    </row>
    <row r="7" spans="1:26" s="2" customFormat="1" ht="18" customHeight="1">
      <c r="A7" s="100" t="s">
        <v>123</v>
      </c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</row>
    <row r="8" spans="1:26" s="6" customFormat="1" ht="18" customHeight="1">
      <c r="A8" s="91" t="s">
        <v>96</v>
      </c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</row>
    <row r="9" spans="1:26" s="10" customFormat="1" ht="15.75" customHeight="1">
      <c r="A9" s="147" t="s">
        <v>0</v>
      </c>
      <c r="B9" s="148" t="s">
        <v>19</v>
      </c>
      <c r="C9" s="143" t="s">
        <v>102</v>
      </c>
      <c r="D9" s="62" t="s">
        <v>119</v>
      </c>
      <c r="E9" s="64">
        <v>16</v>
      </c>
      <c r="F9" s="62" t="s">
        <v>120</v>
      </c>
      <c r="G9" s="64">
        <v>10</v>
      </c>
      <c r="H9" s="62" t="s">
        <v>118</v>
      </c>
      <c r="I9" s="62" t="s">
        <v>118</v>
      </c>
      <c r="J9" s="62">
        <v>6.022</v>
      </c>
      <c r="K9" s="149">
        <v>0</v>
      </c>
      <c r="L9" s="150"/>
      <c r="M9" s="62">
        <f aca="true" t="shared" si="0" ref="M9:M22">J9</f>
        <v>6.022</v>
      </c>
      <c r="N9" s="62">
        <v>0</v>
      </c>
      <c r="O9" s="64">
        <f>MIN(D9:I9)</f>
        <v>10</v>
      </c>
      <c r="P9" s="145">
        <f>O9-M9</f>
        <v>3.9779999999999998</v>
      </c>
      <c r="Q9" s="151"/>
      <c r="R9" s="62">
        <v>6.077</v>
      </c>
      <c r="S9" s="77">
        <f>J9+R9</f>
        <v>12.099</v>
      </c>
      <c r="T9" s="77">
        <f>K9</f>
        <v>0</v>
      </c>
      <c r="U9" s="78">
        <f>L9</f>
        <v>0</v>
      </c>
      <c r="V9" s="77">
        <f>S9-T9</f>
        <v>12.099</v>
      </c>
      <c r="W9" s="77">
        <v>0</v>
      </c>
      <c r="X9" s="79">
        <f>O9</f>
        <v>10</v>
      </c>
      <c r="Y9" s="80">
        <f>X9-V9</f>
        <v>-2.099</v>
      </c>
      <c r="Z9" s="151"/>
    </row>
    <row r="10" spans="1:26" s="11" customFormat="1" ht="15.75" customHeight="1">
      <c r="A10" s="31" t="s">
        <v>1</v>
      </c>
      <c r="B10" s="32" t="s">
        <v>18</v>
      </c>
      <c r="C10" s="26" t="s">
        <v>103</v>
      </c>
      <c r="D10" s="27" t="s">
        <v>119</v>
      </c>
      <c r="E10" s="28">
        <v>10</v>
      </c>
      <c r="F10" s="27" t="s">
        <v>120</v>
      </c>
      <c r="G10" s="28">
        <v>7.5</v>
      </c>
      <c r="H10" s="27" t="s">
        <v>118</v>
      </c>
      <c r="I10" s="27" t="s">
        <v>118</v>
      </c>
      <c r="J10" s="27">
        <v>0.633</v>
      </c>
      <c r="K10" s="104">
        <v>0</v>
      </c>
      <c r="L10" s="104"/>
      <c r="M10" s="27">
        <f t="shared" si="0"/>
        <v>0.633</v>
      </c>
      <c r="N10" s="27">
        <v>0</v>
      </c>
      <c r="O10" s="28">
        <f>MIN(D10:I10)</f>
        <v>7.5</v>
      </c>
      <c r="P10" s="29">
        <f>O10-M10</f>
        <v>6.867</v>
      </c>
      <c r="Q10" s="30"/>
      <c r="R10" s="81">
        <v>0.274</v>
      </c>
      <c r="S10" s="73">
        <f aca="true" t="shared" si="1" ref="S10:S22">J10+R10</f>
        <v>0.907</v>
      </c>
      <c r="T10" s="73">
        <f aca="true" t="shared" si="2" ref="T10:T22">K10</f>
        <v>0</v>
      </c>
      <c r="U10" s="74">
        <f aca="true" t="shared" si="3" ref="U10:U22">L10</f>
        <v>0</v>
      </c>
      <c r="V10" s="73">
        <f aca="true" t="shared" si="4" ref="V10:V22">S10-T10</f>
        <v>0.907</v>
      </c>
      <c r="W10" s="73">
        <v>0</v>
      </c>
      <c r="X10" s="75">
        <f aca="true" t="shared" si="5" ref="X10:X22">O10</f>
        <v>7.5</v>
      </c>
      <c r="Y10" s="76">
        <f aca="true" t="shared" si="6" ref="Y10:Y22">X10-V10</f>
        <v>6.593</v>
      </c>
      <c r="Z10" s="30"/>
    </row>
    <row r="11" spans="1:26" s="11" customFormat="1" ht="15.75" customHeight="1">
      <c r="A11" s="31" t="s">
        <v>2</v>
      </c>
      <c r="B11" s="32" t="s">
        <v>20</v>
      </c>
      <c r="C11" s="26" t="s">
        <v>88</v>
      </c>
      <c r="D11" s="27" t="s">
        <v>119</v>
      </c>
      <c r="E11" s="28">
        <v>2.5</v>
      </c>
      <c r="F11" s="27" t="s">
        <v>120</v>
      </c>
      <c r="G11" s="28">
        <v>2.5</v>
      </c>
      <c r="H11" s="27" t="s">
        <v>118</v>
      </c>
      <c r="I11" s="27" t="s">
        <v>118</v>
      </c>
      <c r="J11" s="27">
        <v>0.533</v>
      </c>
      <c r="K11" s="104">
        <v>0</v>
      </c>
      <c r="L11" s="104"/>
      <c r="M11" s="27">
        <f t="shared" si="0"/>
        <v>0.533</v>
      </c>
      <c r="N11" s="27">
        <v>0</v>
      </c>
      <c r="O11" s="28">
        <f aca="true" t="shared" si="7" ref="O11:O21">MIN(D11:I11)</f>
        <v>2.5</v>
      </c>
      <c r="P11" s="29">
        <f>O11-M11</f>
        <v>1.967</v>
      </c>
      <c r="Q11" s="30"/>
      <c r="R11" s="81">
        <v>1.134</v>
      </c>
      <c r="S11" s="73">
        <f t="shared" si="1"/>
        <v>1.6669999999999998</v>
      </c>
      <c r="T11" s="73">
        <f t="shared" si="2"/>
        <v>0</v>
      </c>
      <c r="U11" s="74">
        <f t="shared" si="3"/>
        <v>0</v>
      </c>
      <c r="V11" s="73">
        <f t="shared" si="4"/>
        <v>1.6669999999999998</v>
      </c>
      <c r="W11" s="73">
        <v>0</v>
      </c>
      <c r="X11" s="75">
        <f t="shared" si="5"/>
        <v>2.5</v>
      </c>
      <c r="Y11" s="76">
        <f t="shared" si="6"/>
        <v>0.8330000000000002</v>
      </c>
      <c r="Z11" s="30"/>
    </row>
    <row r="12" spans="1:26" s="11" customFormat="1" ht="15.75" customHeight="1">
      <c r="A12" s="31" t="s">
        <v>3</v>
      </c>
      <c r="B12" s="32" t="s">
        <v>92</v>
      </c>
      <c r="C12" s="26" t="s">
        <v>117</v>
      </c>
      <c r="D12" s="27" t="s">
        <v>119</v>
      </c>
      <c r="E12" s="28">
        <v>1.6</v>
      </c>
      <c r="F12" s="27" t="s">
        <v>120</v>
      </c>
      <c r="G12" s="28">
        <v>1.8</v>
      </c>
      <c r="H12" s="27" t="s">
        <v>118</v>
      </c>
      <c r="I12" s="27" t="s">
        <v>118</v>
      </c>
      <c r="J12" s="27">
        <v>0.033</v>
      </c>
      <c r="K12" s="111">
        <v>0</v>
      </c>
      <c r="L12" s="112"/>
      <c r="M12" s="27">
        <f t="shared" si="0"/>
        <v>0.033</v>
      </c>
      <c r="N12" s="27">
        <v>0</v>
      </c>
      <c r="O12" s="28">
        <f t="shared" si="7"/>
        <v>1.6</v>
      </c>
      <c r="P12" s="29">
        <f aca="true" t="shared" si="8" ref="P12:P21">O12-M12</f>
        <v>1.5670000000000002</v>
      </c>
      <c r="Q12" s="30"/>
      <c r="R12" s="81">
        <v>0.024</v>
      </c>
      <c r="S12" s="73">
        <f t="shared" si="1"/>
        <v>0.057</v>
      </c>
      <c r="T12" s="73">
        <f t="shared" si="2"/>
        <v>0</v>
      </c>
      <c r="U12" s="74">
        <f t="shared" si="3"/>
        <v>0</v>
      </c>
      <c r="V12" s="73">
        <f t="shared" si="4"/>
        <v>0.057</v>
      </c>
      <c r="W12" s="73">
        <v>0</v>
      </c>
      <c r="X12" s="75">
        <f t="shared" si="5"/>
        <v>1.6</v>
      </c>
      <c r="Y12" s="76">
        <f t="shared" si="6"/>
        <v>1.5430000000000001</v>
      </c>
      <c r="Z12" s="30"/>
    </row>
    <row r="13" spans="1:26" s="11" customFormat="1" ht="15.75" customHeight="1">
      <c r="A13" s="31" t="s">
        <v>4</v>
      </c>
      <c r="B13" s="32" t="s">
        <v>21</v>
      </c>
      <c r="C13" s="26" t="s">
        <v>89</v>
      </c>
      <c r="D13" s="27" t="s">
        <v>119</v>
      </c>
      <c r="E13" s="28">
        <v>1.6</v>
      </c>
      <c r="F13" s="27" t="s">
        <v>120</v>
      </c>
      <c r="G13" s="28">
        <v>1.6</v>
      </c>
      <c r="H13" s="27" t="s">
        <v>118</v>
      </c>
      <c r="I13" s="27" t="s">
        <v>118</v>
      </c>
      <c r="J13" s="27">
        <v>0.033</v>
      </c>
      <c r="K13" s="104">
        <v>0</v>
      </c>
      <c r="L13" s="104"/>
      <c r="M13" s="27">
        <f t="shared" si="0"/>
        <v>0.033</v>
      </c>
      <c r="N13" s="27">
        <v>0</v>
      </c>
      <c r="O13" s="28">
        <f t="shared" si="7"/>
        <v>1.6</v>
      </c>
      <c r="P13" s="29">
        <f t="shared" si="8"/>
        <v>1.5670000000000002</v>
      </c>
      <c r="Q13" s="30"/>
      <c r="R13" s="81">
        <v>0</v>
      </c>
      <c r="S13" s="73">
        <f t="shared" si="1"/>
        <v>0.033</v>
      </c>
      <c r="T13" s="73">
        <f t="shared" si="2"/>
        <v>0</v>
      </c>
      <c r="U13" s="74">
        <f t="shared" si="3"/>
        <v>0</v>
      </c>
      <c r="V13" s="73">
        <f t="shared" si="4"/>
        <v>0.033</v>
      </c>
      <c r="W13" s="73">
        <v>0</v>
      </c>
      <c r="X13" s="75">
        <f t="shared" si="5"/>
        <v>1.6</v>
      </c>
      <c r="Y13" s="76">
        <f t="shared" si="6"/>
        <v>1.5670000000000002</v>
      </c>
      <c r="Z13" s="30"/>
    </row>
    <row r="14" spans="1:26" s="11" customFormat="1" ht="15.75" customHeight="1">
      <c r="A14" s="31" t="s">
        <v>5</v>
      </c>
      <c r="B14" s="32" t="s">
        <v>22</v>
      </c>
      <c r="C14" s="26" t="s">
        <v>89</v>
      </c>
      <c r="D14" s="27" t="s">
        <v>119</v>
      </c>
      <c r="E14" s="28">
        <v>1.6</v>
      </c>
      <c r="F14" s="27" t="s">
        <v>120</v>
      </c>
      <c r="G14" s="28">
        <v>1.6</v>
      </c>
      <c r="H14" s="27" t="s">
        <v>118</v>
      </c>
      <c r="I14" s="27" t="s">
        <v>118</v>
      </c>
      <c r="J14" s="27">
        <v>0.144</v>
      </c>
      <c r="K14" s="104">
        <v>0</v>
      </c>
      <c r="L14" s="104"/>
      <c r="M14" s="27">
        <f t="shared" si="0"/>
        <v>0.144</v>
      </c>
      <c r="N14" s="27">
        <v>0</v>
      </c>
      <c r="O14" s="28">
        <f t="shared" si="7"/>
        <v>1.6</v>
      </c>
      <c r="P14" s="29">
        <f t="shared" si="8"/>
        <v>1.4560000000000002</v>
      </c>
      <c r="Q14" s="30"/>
      <c r="R14" s="81">
        <v>0.163</v>
      </c>
      <c r="S14" s="73">
        <f t="shared" si="1"/>
        <v>0.307</v>
      </c>
      <c r="T14" s="73">
        <f t="shared" si="2"/>
        <v>0</v>
      </c>
      <c r="U14" s="74">
        <f t="shared" si="3"/>
        <v>0</v>
      </c>
      <c r="V14" s="73">
        <f t="shared" si="4"/>
        <v>0.307</v>
      </c>
      <c r="W14" s="73">
        <v>0</v>
      </c>
      <c r="X14" s="75">
        <f t="shared" si="5"/>
        <v>1.6</v>
      </c>
      <c r="Y14" s="76">
        <f t="shared" si="6"/>
        <v>1.2930000000000001</v>
      </c>
      <c r="Z14" s="30"/>
    </row>
    <row r="15" spans="1:26" s="11" customFormat="1" ht="15.75" customHeight="1">
      <c r="A15" s="31" t="s">
        <v>6</v>
      </c>
      <c r="B15" s="32" t="s">
        <v>23</v>
      </c>
      <c r="C15" s="26" t="s">
        <v>88</v>
      </c>
      <c r="D15" s="27" t="s">
        <v>119</v>
      </c>
      <c r="E15" s="28">
        <v>2.5</v>
      </c>
      <c r="F15" s="27" t="s">
        <v>120</v>
      </c>
      <c r="G15" s="28">
        <v>2.5</v>
      </c>
      <c r="H15" s="27" t="s">
        <v>118</v>
      </c>
      <c r="I15" s="27" t="s">
        <v>118</v>
      </c>
      <c r="J15" s="27">
        <v>0.177</v>
      </c>
      <c r="K15" s="104">
        <v>0</v>
      </c>
      <c r="L15" s="104"/>
      <c r="M15" s="27">
        <f t="shared" si="0"/>
        <v>0.177</v>
      </c>
      <c r="N15" s="27">
        <v>0</v>
      </c>
      <c r="O15" s="28">
        <f t="shared" si="7"/>
        <v>2.5</v>
      </c>
      <c r="P15" s="29">
        <f t="shared" si="8"/>
        <v>2.323</v>
      </c>
      <c r="Q15" s="30"/>
      <c r="R15" s="81">
        <v>0.297</v>
      </c>
      <c r="S15" s="73">
        <f t="shared" si="1"/>
        <v>0.474</v>
      </c>
      <c r="T15" s="73">
        <f t="shared" si="2"/>
        <v>0</v>
      </c>
      <c r="U15" s="74">
        <f t="shared" si="3"/>
        <v>0</v>
      </c>
      <c r="V15" s="73">
        <f t="shared" si="4"/>
        <v>0.474</v>
      </c>
      <c r="W15" s="73">
        <v>0</v>
      </c>
      <c r="X15" s="75">
        <f t="shared" si="5"/>
        <v>2.5</v>
      </c>
      <c r="Y15" s="76">
        <f t="shared" si="6"/>
        <v>2.026</v>
      </c>
      <c r="Z15" s="30"/>
    </row>
    <row r="16" spans="1:26" s="11" customFormat="1" ht="15.75" customHeight="1">
      <c r="A16" s="31" t="s">
        <v>7</v>
      </c>
      <c r="B16" s="32" t="s">
        <v>24</v>
      </c>
      <c r="C16" s="26" t="s">
        <v>90</v>
      </c>
      <c r="D16" s="27" t="s">
        <v>119</v>
      </c>
      <c r="E16" s="28">
        <v>6.3</v>
      </c>
      <c r="F16" s="27" t="s">
        <v>120</v>
      </c>
      <c r="G16" s="28">
        <v>6.3</v>
      </c>
      <c r="H16" s="27" t="s">
        <v>118</v>
      </c>
      <c r="I16" s="27" t="s">
        <v>118</v>
      </c>
      <c r="J16" s="27">
        <v>2.466</v>
      </c>
      <c r="K16" s="104">
        <v>0</v>
      </c>
      <c r="L16" s="104"/>
      <c r="M16" s="27">
        <f t="shared" si="0"/>
        <v>2.466</v>
      </c>
      <c r="N16" s="27">
        <v>0</v>
      </c>
      <c r="O16" s="28">
        <f t="shared" si="7"/>
        <v>6.3</v>
      </c>
      <c r="P16" s="29">
        <f t="shared" si="8"/>
        <v>3.8339999999999996</v>
      </c>
      <c r="Q16" s="30"/>
      <c r="R16" s="81">
        <v>0.191</v>
      </c>
      <c r="S16" s="73">
        <f t="shared" si="1"/>
        <v>2.657</v>
      </c>
      <c r="T16" s="73">
        <f t="shared" si="2"/>
        <v>0</v>
      </c>
      <c r="U16" s="74">
        <f t="shared" si="3"/>
        <v>0</v>
      </c>
      <c r="V16" s="73">
        <f t="shared" si="4"/>
        <v>2.657</v>
      </c>
      <c r="W16" s="73">
        <v>0</v>
      </c>
      <c r="X16" s="75">
        <f t="shared" si="5"/>
        <v>6.3</v>
      </c>
      <c r="Y16" s="76">
        <f t="shared" si="6"/>
        <v>3.643</v>
      </c>
      <c r="Z16" s="30"/>
    </row>
    <row r="17" spans="1:26" s="11" customFormat="1" ht="15.75" customHeight="1">
      <c r="A17" s="31" t="s">
        <v>8</v>
      </c>
      <c r="B17" s="32" t="s">
        <v>25</v>
      </c>
      <c r="C17" s="26" t="s">
        <v>91</v>
      </c>
      <c r="D17" s="27" t="s">
        <v>119</v>
      </c>
      <c r="E17" s="28">
        <v>1.6</v>
      </c>
      <c r="F17" s="27" t="s">
        <v>120</v>
      </c>
      <c r="G17" s="28">
        <v>2.5</v>
      </c>
      <c r="H17" s="27" t="s">
        <v>118</v>
      </c>
      <c r="I17" s="27" t="s">
        <v>118</v>
      </c>
      <c r="J17" s="27">
        <v>0.277</v>
      </c>
      <c r="K17" s="104">
        <v>0</v>
      </c>
      <c r="L17" s="104"/>
      <c r="M17" s="27">
        <f t="shared" si="0"/>
        <v>0.277</v>
      </c>
      <c r="N17" s="27">
        <v>0</v>
      </c>
      <c r="O17" s="28">
        <f t="shared" si="7"/>
        <v>1.6</v>
      </c>
      <c r="P17" s="29">
        <f t="shared" si="8"/>
        <v>1.323</v>
      </c>
      <c r="Q17" s="30"/>
      <c r="R17" s="81">
        <v>0.123</v>
      </c>
      <c r="S17" s="73">
        <f t="shared" si="1"/>
        <v>0.4</v>
      </c>
      <c r="T17" s="73">
        <f t="shared" si="2"/>
        <v>0</v>
      </c>
      <c r="U17" s="74">
        <f t="shared" si="3"/>
        <v>0</v>
      </c>
      <c r="V17" s="73">
        <f t="shared" si="4"/>
        <v>0.4</v>
      </c>
      <c r="W17" s="73">
        <v>0</v>
      </c>
      <c r="X17" s="75">
        <f t="shared" si="5"/>
        <v>1.6</v>
      </c>
      <c r="Y17" s="76">
        <f t="shared" si="6"/>
        <v>1.2000000000000002</v>
      </c>
      <c r="Z17" s="30"/>
    </row>
    <row r="18" spans="1:26" s="11" customFormat="1" ht="15.75" customHeight="1">
      <c r="A18" s="31" t="s">
        <v>9</v>
      </c>
      <c r="B18" s="32" t="s">
        <v>26</v>
      </c>
      <c r="C18" s="26" t="s">
        <v>89</v>
      </c>
      <c r="D18" s="27" t="s">
        <v>119</v>
      </c>
      <c r="E18" s="28">
        <v>1.6</v>
      </c>
      <c r="F18" s="27" t="s">
        <v>120</v>
      </c>
      <c r="G18" s="28">
        <v>1.6</v>
      </c>
      <c r="H18" s="27" t="s">
        <v>118</v>
      </c>
      <c r="I18" s="27" t="s">
        <v>118</v>
      </c>
      <c r="J18" s="27">
        <v>0.288</v>
      </c>
      <c r="K18" s="104">
        <v>0</v>
      </c>
      <c r="L18" s="104"/>
      <c r="M18" s="27">
        <f t="shared" si="0"/>
        <v>0.288</v>
      </c>
      <c r="N18" s="27">
        <v>0</v>
      </c>
      <c r="O18" s="28">
        <f t="shared" si="7"/>
        <v>1.6</v>
      </c>
      <c r="P18" s="29">
        <f t="shared" si="8"/>
        <v>1.312</v>
      </c>
      <c r="Q18" s="30"/>
      <c r="R18" s="81">
        <v>0.192</v>
      </c>
      <c r="S18" s="73">
        <f t="shared" si="1"/>
        <v>0.48</v>
      </c>
      <c r="T18" s="73">
        <f t="shared" si="2"/>
        <v>0</v>
      </c>
      <c r="U18" s="74">
        <f t="shared" si="3"/>
        <v>0</v>
      </c>
      <c r="V18" s="73">
        <f t="shared" si="4"/>
        <v>0.48</v>
      </c>
      <c r="W18" s="73">
        <v>0</v>
      </c>
      <c r="X18" s="75">
        <f t="shared" si="5"/>
        <v>1.6</v>
      </c>
      <c r="Y18" s="76">
        <f t="shared" si="6"/>
        <v>1.12</v>
      </c>
      <c r="Z18" s="30"/>
    </row>
    <row r="19" spans="1:26" s="11" customFormat="1" ht="15.75" customHeight="1">
      <c r="A19" s="31" t="s">
        <v>10</v>
      </c>
      <c r="B19" s="33" t="s">
        <v>27</v>
      </c>
      <c r="C19" s="26" t="s">
        <v>100</v>
      </c>
      <c r="D19" s="27" t="s">
        <v>119</v>
      </c>
      <c r="E19" s="28">
        <v>1</v>
      </c>
      <c r="F19" s="27" t="s">
        <v>120</v>
      </c>
      <c r="G19" s="28">
        <v>1</v>
      </c>
      <c r="H19" s="27" t="s">
        <v>118</v>
      </c>
      <c r="I19" s="27" t="s">
        <v>118</v>
      </c>
      <c r="J19" s="27">
        <v>0.144</v>
      </c>
      <c r="K19" s="104">
        <v>0</v>
      </c>
      <c r="L19" s="104"/>
      <c r="M19" s="27">
        <f t="shared" si="0"/>
        <v>0.144</v>
      </c>
      <c r="N19" s="27">
        <v>0</v>
      </c>
      <c r="O19" s="28">
        <f t="shared" si="7"/>
        <v>1</v>
      </c>
      <c r="P19" s="29">
        <f t="shared" si="8"/>
        <v>0.856</v>
      </c>
      <c r="Q19" s="30"/>
      <c r="R19" s="81">
        <v>0.206</v>
      </c>
      <c r="S19" s="73">
        <f t="shared" si="1"/>
        <v>0.35</v>
      </c>
      <c r="T19" s="73">
        <f t="shared" si="2"/>
        <v>0</v>
      </c>
      <c r="U19" s="74">
        <f t="shared" si="3"/>
        <v>0</v>
      </c>
      <c r="V19" s="73">
        <f t="shared" si="4"/>
        <v>0.35</v>
      </c>
      <c r="W19" s="73">
        <v>0</v>
      </c>
      <c r="X19" s="75">
        <f t="shared" si="5"/>
        <v>1</v>
      </c>
      <c r="Y19" s="76">
        <f t="shared" si="6"/>
        <v>0.65</v>
      </c>
      <c r="Z19" s="30"/>
    </row>
    <row r="20" spans="1:26" s="11" customFormat="1" ht="15.75" customHeight="1">
      <c r="A20" s="31" t="s">
        <v>11</v>
      </c>
      <c r="B20" s="32" t="s">
        <v>28</v>
      </c>
      <c r="C20" s="26" t="s">
        <v>101</v>
      </c>
      <c r="D20" s="27" t="s">
        <v>119</v>
      </c>
      <c r="E20" s="28">
        <v>1.6</v>
      </c>
      <c r="F20" s="27" t="s">
        <v>120</v>
      </c>
      <c r="G20" s="28">
        <v>1</v>
      </c>
      <c r="H20" s="27" t="s">
        <v>118</v>
      </c>
      <c r="I20" s="27" t="s">
        <v>118</v>
      </c>
      <c r="J20" s="27">
        <v>0.066</v>
      </c>
      <c r="K20" s="104">
        <v>0</v>
      </c>
      <c r="L20" s="104"/>
      <c r="M20" s="27">
        <f t="shared" si="0"/>
        <v>0.066</v>
      </c>
      <c r="N20" s="27">
        <v>0</v>
      </c>
      <c r="O20" s="28">
        <f t="shared" si="7"/>
        <v>1</v>
      </c>
      <c r="P20" s="29">
        <f t="shared" si="8"/>
        <v>0.9339999999999999</v>
      </c>
      <c r="Q20" s="30"/>
      <c r="R20" s="81">
        <v>0.186</v>
      </c>
      <c r="S20" s="73">
        <f t="shared" si="1"/>
        <v>0.252</v>
      </c>
      <c r="T20" s="73">
        <f t="shared" si="2"/>
        <v>0</v>
      </c>
      <c r="U20" s="74">
        <f t="shared" si="3"/>
        <v>0</v>
      </c>
      <c r="V20" s="73">
        <f t="shared" si="4"/>
        <v>0.252</v>
      </c>
      <c r="W20" s="73">
        <v>0</v>
      </c>
      <c r="X20" s="75">
        <f t="shared" si="5"/>
        <v>1</v>
      </c>
      <c r="Y20" s="76">
        <f t="shared" si="6"/>
        <v>0.748</v>
      </c>
      <c r="Z20" s="30"/>
    </row>
    <row r="21" spans="1:26" s="11" customFormat="1" ht="15.75" customHeight="1">
      <c r="A21" s="31" t="s">
        <v>12</v>
      </c>
      <c r="B21" s="32" t="s">
        <v>29</v>
      </c>
      <c r="C21" s="26" t="s">
        <v>89</v>
      </c>
      <c r="D21" s="27" t="s">
        <v>119</v>
      </c>
      <c r="E21" s="28">
        <v>1.6</v>
      </c>
      <c r="F21" s="27" t="s">
        <v>120</v>
      </c>
      <c r="G21" s="28">
        <v>1.6</v>
      </c>
      <c r="H21" s="27" t="s">
        <v>118</v>
      </c>
      <c r="I21" s="27" t="s">
        <v>118</v>
      </c>
      <c r="J21" s="27">
        <v>0.222</v>
      </c>
      <c r="K21" s="104">
        <v>0</v>
      </c>
      <c r="L21" s="104"/>
      <c r="M21" s="27">
        <f t="shared" si="0"/>
        <v>0.222</v>
      </c>
      <c r="N21" s="27">
        <v>0</v>
      </c>
      <c r="O21" s="28">
        <f t="shared" si="7"/>
        <v>1.6</v>
      </c>
      <c r="P21" s="29">
        <f t="shared" si="8"/>
        <v>1.3780000000000001</v>
      </c>
      <c r="Q21" s="30"/>
      <c r="R21" s="81">
        <v>0.245</v>
      </c>
      <c r="S21" s="73">
        <f t="shared" si="1"/>
        <v>0.46699999999999997</v>
      </c>
      <c r="T21" s="73">
        <f t="shared" si="2"/>
        <v>0</v>
      </c>
      <c r="U21" s="74">
        <f t="shared" si="3"/>
        <v>0</v>
      </c>
      <c r="V21" s="73">
        <f t="shared" si="4"/>
        <v>0.46699999999999997</v>
      </c>
      <c r="W21" s="73">
        <v>0</v>
      </c>
      <c r="X21" s="75">
        <f t="shared" si="5"/>
        <v>1.6</v>
      </c>
      <c r="Y21" s="76">
        <f t="shared" si="6"/>
        <v>1.133</v>
      </c>
      <c r="Z21" s="30"/>
    </row>
    <row r="22" spans="1:26" s="11" customFormat="1" ht="15.75" customHeight="1">
      <c r="A22" s="31" t="s">
        <v>13</v>
      </c>
      <c r="B22" s="32" t="s">
        <v>30</v>
      </c>
      <c r="C22" s="26" t="s">
        <v>88</v>
      </c>
      <c r="D22" s="27" t="s">
        <v>119</v>
      </c>
      <c r="E22" s="28">
        <v>2.5</v>
      </c>
      <c r="F22" s="27" t="s">
        <v>120</v>
      </c>
      <c r="G22" s="28">
        <v>2.5</v>
      </c>
      <c r="H22" s="27" t="s">
        <v>118</v>
      </c>
      <c r="I22" s="27" t="s">
        <v>118</v>
      </c>
      <c r="J22" s="27">
        <v>0.144</v>
      </c>
      <c r="K22" s="104">
        <v>0</v>
      </c>
      <c r="L22" s="104"/>
      <c r="M22" s="27">
        <f t="shared" si="0"/>
        <v>0.144</v>
      </c>
      <c r="N22" s="27">
        <v>0</v>
      </c>
      <c r="O22" s="28">
        <f>MIN(D22:I22)</f>
        <v>2.5</v>
      </c>
      <c r="P22" s="29">
        <f>O22-M22</f>
        <v>2.356</v>
      </c>
      <c r="Q22" s="30"/>
      <c r="R22" s="81">
        <v>0.238</v>
      </c>
      <c r="S22" s="73">
        <f t="shared" si="1"/>
        <v>0.382</v>
      </c>
      <c r="T22" s="73">
        <f t="shared" si="2"/>
        <v>0</v>
      </c>
      <c r="U22" s="74">
        <f t="shared" si="3"/>
        <v>0</v>
      </c>
      <c r="V22" s="73">
        <f t="shared" si="4"/>
        <v>0.382</v>
      </c>
      <c r="W22" s="73">
        <v>0</v>
      </c>
      <c r="X22" s="75">
        <f t="shared" si="5"/>
        <v>2.5</v>
      </c>
      <c r="Y22" s="76">
        <f t="shared" si="6"/>
        <v>2.118</v>
      </c>
      <c r="Z22" s="30"/>
    </row>
    <row r="23" spans="1:26" s="7" customFormat="1" ht="15.75" customHeight="1">
      <c r="A23" s="34"/>
      <c r="B23" s="35" t="s">
        <v>17</v>
      </c>
      <c r="C23" s="36">
        <v>96</v>
      </c>
      <c r="D23" s="120">
        <f>SUM(D9:I22)</f>
        <v>95.99999999999997</v>
      </c>
      <c r="E23" s="121"/>
      <c r="F23" s="121"/>
      <c r="G23" s="121"/>
      <c r="H23" s="121"/>
      <c r="I23" s="122"/>
      <c r="J23" s="37">
        <f>SUM(J9:J22)</f>
        <v>11.182</v>
      </c>
      <c r="K23" s="113">
        <v>0</v>
      </c>
      <c r="L23" s="113"/>
      <c r="M23" s="37">
        <f>SUM(M9:M22)</f>
        <v>11.182</v>
      </c>
      <c r="N23" s="37">
        <v>0</v>
      </c>
      <c r="O23" s="37">
        <f>SUM(O9:O22)</f>
        <v>42.900000000000006</v>
      </c>
      <c r="P23" s="38">
        <f>SUM(P9:P22)</f>
        <v>31.718000000000004</v>
      </c>
      <c r="Q23" s="39"/>
      <c r="R23" s="83"/>
      <c r="S23" s="39"/>
      <c r="T23" s="39"/>
      <c r="U23" s="39"/>
      <c r="V23" s="34"/>
      <c r="W23" s="34"/>
      <c r="X23" s="34"/>
      <c r="Y23" s="34"/>
      <c r="Z23" s="34"/>
    </row>
    <row r="24" spans="1:26" s="7" customFormat="1" ht="15.75" customHeight="1">
      <c r="A24" s="34"/>
      <c r="B24" s="35" t="s">
        <v>98</v>
      </c>
      <c r="C24" s="36"/>
      <c r="D24" s="128"/>
      <c r="E24" s="129"/>
      <c r="F24" s="129"/>
      <c r="G24" s="129"/>
      <c r="H24" s="129"/>
      <c r="I24" s="130"/>
      <c r="J24" s="37"/>
      <c r="K24" s="38"/>
      <c r="L24" s="40"/>
      <c r="M24" s="37"/>
      <c r="N24" s="37"/>
      <c r="O24" s="37"/>
      <c r="P24" s="38"/>
      <c r="Q24" s="39"/>
      <c r="R24" s="83"/>
      <c r="S24" s="39"/>
      <c r="T24" s="39"/>
      <c r="U24" s="39"/>
      <c r="V24" s="34"/>
      <c r="W24" s="34"/>
      <c r="X24" s="34"/>
      <c r="Y24" s="34"/>
      <c r="Z24" s="34"/>
    </row>
    <row r="25" spans="1:26" ht="18" customHeight="1">
      <c r="A25" s="41"/>
      <c r="B25" s="35" t="s">
        <v>99</v>
      </c>
      <c r="C25" s="42"/>
      <c r="D25" s="109"/>
      <c r="E25" s="119"/>
      <c r="F25" s="119"/>
      <c r="G25" s="119"/>
      <c r="H25" s="119"/>
      <c r="I25" s="110"/>
      <c r="J25" s="41"/>
      <c r="K25" s="109"/>
      <c r="L25" s="110"/>
      <c r="M25" s="41"/>
      <c r="N25" s="41"/>
      <c r="O25" s="41"/>
      <c r="P25" s="38">
        <f>SUM(P9:P22)</f>
        <v>31.718000000000004</v>
      </c>
      <c r="Q25" s="43"/>
      <c r="R25" s="84"/>
      <c r="S25" s="43"/>
      <c r="T25" s="43"/>
      <c r="U25" s="43"/>
      <c r="V25" s="41"/>
      <c r="W25" s="41"/>
      <c r="X25" s="41"/>
      <c r="Y25" s="41"/>
      <c r="Z25" s="41"/>
    </row>
    <row r="26" spans="1:26" ht="18" customHeight="1">
      <c r="A26" s="102" t="s">
        <v>77</v>
      </c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</row>
    <row r="27" spans="1:26" s="6" customFormat="1" ht="18" customHeight="1">
      <c r="A27" s="91" t="s">
        <v>96</v>
      </c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</row>
    <row r="28" spans="1:26" s="9" customFormat="1" ht="18" customHeight="1">
      <c r="A28" s="44" t="s">
        <v>0</v>
      </c>
      <c r="B28" s="45" t="s">
        <v>31</v>
      </c>
      <c r="C28" s="26" t="s">
        <v>104</v>
      </c>
      <c r="D28" s="27" t="s">
        <v>119</v>
      </c>
      <c r="E28" s="28">
        <v>16</v>
      </c>
      <c r="F28" s="27" t="s">
        <v>120</v>
      </c>
      <c r="G28" s="28">
        <v>16</v>
      </c>
      <c r="H28" s="27" t="s">
        <v>118</v>
      </c>
      <c r="I28" s="27" t="s">
        <v>118</v>
      </c>
      <c r="J28" s="27">
        <v>9.1</v>
      </c>
      <c r="K28" s="104">
        <v>0</v>
      </c>
      <c r="L28" s="104"/>
      <c r="M28" s="27">
        <f aca="true" t="shared" si="9" ref="M28:M43">J28</f>
        <v>9.1</v>
      </c>
      <c r="N28" s="27">
        <v>0</v>
      </c>
      <c r="O28" s="28">
        <f aca="true" t="shared" si="10" ref="O28:O43">MIN(D28:I28)</f>
        <v>16</v>
      </c>
      <c r="P28" s="29">
        <f>O28-M28</f>
        <v>6.9</v>
      </c>
      <c r="Q28" s="46"/>
      <c r="R28" s="87">
        <v>3.511</v>
      </c>
      <c r="S28" s="73">
        <f aca="true" t="shared" si="11" ref="S28:S43">J28+R28</f>
        <v>12.611</v>
      </c>
      <c r="T28" s="73">
        <f aca="true" t="shared" si="12" ref="T28:T43">K28</f>
        <v>0</v>
      </c>
      <c r="U28" s="74">
        <f aca="true" t="shared" si="13" ref="U28:U43">L28</f>
        <v>0</v>
      </c>
      <c r="V28" s="73">
        <f aca="true" t="shared" si="14" ref="V28:V43">S28-T28</f>
        <v>12.611</v>
      </c>
      <c r="W28" s="73">
        <v>0</v>
      </c>
      <c r="X28" s="75">
        <f aca="true" t="shared" si="15" ref="X28:X43">O28</f>
        <v>16</v>
      </c>
      <c r="Y28" s="76">
        <f aca="true" t="shared" si="16" ref="Y28:Y43">X28-V28</f>
        <v>3.3889999999999993</v>
      </c>
      <c r="Z28" s="46"/>
    </row>
    <row r="29" spans="1:26" s="9" customFormat="1" ht="18" customHeight="1">
      <c r="A29" s="44" t="s">
        <v>1</v>
      </c>
      <c r="B29" s="45" t="s">
        <v>32</v>
      </c>
      <c r="C29" s="26" t="s">
        <v>90</v>
      </c>
      <c r="D29" s="27" t="s">
        <v>119</v>
      </c>
      <c r="E29" s="28">
        <v>6.3</v>
      </c>
      <c r="F29" s="27" t="s">
        <v>120</v>
      </c>
      <c r="G29" s="28">
        <v>6.3</v>
      </c>
      <c r="H29" s="27" t="s">
        <v>118</v>
      </c>
      <c r="I29" s="27" t="s">
        <v>118</v>
      </c>
      <c r="J29" s="27">
        <v>0.5</v>
      </c>
      <c r="K29" s="104">
        <v>0</v>
      </c>
      <c r="L29" s="104"/>
      <c r="M29" s="27">
        <f t="shared" si="9"/>
        <v>0.5</v>
      </c>
      <c r="N29" s="27">
        <v>0</v>
      </c>
      <c r="O29" s="28">
        <f t="shared" si="10"/>
        <v>6.3</v>
      </c>
      <c r="P29" s="29">
        <f aca="true" t="shared" si="17" ref="P29:P42">O29-M29</f>
        <v>5.8</v>
      </c>
      <c r="Q29" s="46"/>
      <c r="R29" s="87">
        <v>0.13</v>
      </c>
      <c r="S29" s="73">
        <f t="shared" si="11"/>
        <v>0.63</v>
      </c>
      <c r="T29" s="73">
        <f t="shared" si="12"/>
        <v>0</v>
      </c>
      <c r="U29" s="74">
        <f t="shared" si="13"/>
        <v>0</v>
      </c>
      <c r="V29" s="73">
        <f t="shared" si="14"/>
        <v>0.63</v>
      </c>
      <c r="W29" s="73">
        <v>0</v>
      </c>
      <c r="X29" s="75">
        <f t="shared" si="15"/>
        <v>6.3</v>
      </c>
      <c r="Y29" s="76">
        <f t="shared" si="16"/>
        <v>5.67</v>
      </c>
      <c r="Z29" s="46"/>
    </row>
    <row r="30" spans="1:26" s="9" customFormat="1" ht="18" customHeight="1">
      <c r="A30" s="44" t="s">
        <v>2</v>
      </c>
      <c r="B30" s="45" t="s">
        <v>33</v>
      </c>
      <c r="C30" s="26" t="s">
        <v>105</v>
      </c>
      <c r="D30" s="27" t="s">
        <v>119</v>
      </c>
      <c r="E30" s="28">
        <v>10</v>
      </c>
      <c r="F30" s="27" t="s">
        <v>120</v>
      </c>
      <c r="G30" s="28">
        <v>10</v>
      </c>
      <c r="H30" s="27" t="s">
        <v>118</v>
      </c>
      <c r="I30" s="27" t="s">
        <v>118</v>
      </c>
      <c r="J30" s="27">
        <v>1.877</v>
      </c>
      <c r="K30" s="104">
        <v>0</v>
      </c>
      <c r="L30" s="104"/>
      <c r="M30" s="27">
        <f t="shared" si="9"/>
        <v>1.877</v>
      </c>
      <c r="N30" s="27">
        <v>0</v>
      </c>
      <c r="O30" s="28">
        <f>MIN(D30:I30)</f>
        <v>10</v>
      </c>
      <c r="P30" s="29">
        <f t="shared" si="17"/>
        <v>8.123</v>
      </c>
      <c r="Q30" s="46"/>
      <c r="R30" s="87">
        <v>0</v>
      </c>
      <c r="S30" s="73">
        <f t="shared" si="11"/>
        <v>1.877</v>
      </c>
      <c r="T30" s="73">
        <f t="shared" si="12"/>
        <v>0</v>
      </c>
      <c r="U30" s="74">
        <f t="shared" si="13"/>
        <v>0</v>
      </c>
      <c r="V30" s="73">
        <f t="shared" si="14"/>
        <v>1.877</v>
      </c>
      <c r="W30" s="73">
        <v>0</v>
      </c>
      <c r="X30" s="75">
        <f t="shared" si="15"/>
        <v>10</v>
      </c>
      <c r="Y30" s="76">
        <f t="shared" si="16"/>
        <v>8.123</v>
      </c>
      <c r="Z30" s="46"/>
    </row>
    <row r="31" spans="1:26" s="9" customFormat="1" ht="18" customHeight="1">
      <c r="A31" s="44" t="s">
        <v>3</v>
      </c>
      <c r="B31" s="45" t="s">
        <v>34</v>
      </c>
      <c r="C31" s="26" t="s">
        <v>105</v>
      </c>
      <c r="D31" s="27" t="s">
        <v>119</v>
      </c>
      <c r="E31" s="28">
        <v>10</v>
      </c>
      <c r="F31" s="27" t="s">
        <v>120</v>
      </c>
      <c r="G31" s="28">
        <v>10</v>
      </c>
      <c r="H31" s="27" t="s">
        <v>118</v>
      </c>
      <c r="I31" s="27" t="s">
        <v>118</v>
      </c>
      <c r="J31" s="27">
        <v>0.355</v>
      </c>
      <c r="K31" s="104">
        <v>0</v>
      </c>
      <c r="L31" s="104"/>
      <c r="M31" s="27">
        <f t="shared" si="9"/>
        <v>0.355</v>
      </c>
      <c r="N31" s="27">
        <v>0</v>
      </c>
      <c r="O31" s="28">
        <f t="shared" si="10"/>
        <v>10</v>
      </c>
      <c r="P31" s="29">
        <f t="shared" si="17"/>
        <v>9.645</v>
      </c>
      <c r="Q31" s="46"/>
      <c r="R31" s="87">
        <v>0.129</v>
      </c>
      <c r="S31" s="73">
        <f t="shared" si="11"/>
        <v>0.484</v>
      </c>
      <c r="T31" s="73">
        <f t="shared" si="12"/>
        <v>0</v>
      </c>
      <c r="U31" s="74">
        <f t="shared" si="13"/>
        <v>0</v>
      </c>
      <c r="V31" s="73">
        <f t="shared" si="14"/>
        <v>0.484</v>
      </c>
      <c r="W31" s="73">
        <v>0</v>
      </c>
      <c r="X31" s="75">
        <f t="shared" si="15"/>
        <v>10</v>
      </c>
      <c r="Y31" s="76">
        <f t="shared" si="16"/>
        <v>9.516</v>
      </c>
      <c r="Z31" s="46"/>
    </row>
    <row r="32" spans="1:26" s="9" customFormat="1" ht="18" customHeight="1">
      <c r="A32" s="44" t="s">
        <v>4</v>
      </c>
      <c r="B32" s="45" t="s">
        <v>35</v>
      </c>
      <c r="C32" s="26" t="s">
        <v>89</v>
      </c>
      <c r="D32" s="27" t="s">
        <v>119</v>
      </c>
      <c r="E32" s="28">
        <v>1.6</v>
      </c>
      <c r="F32" s="27" t="s">
        <v>120</v>
      </c>
      <c r="G32" s="28">
        <v>1.6</v>
      </c>
      <c r="H32" s="27" t="s">
        <v>118</v>
      </c>
      <c r="I32" s="27" t="s">
        <v>118</v>
      </c>
      <c r="J32" s="27">
        <v>0.022</v>
      </c>
      <c r="K32" s="104">
        <v>0</v>
      </c>
      <c r="L32" s="104"/>
      <c r="M32" s="27">
        <f t="shared" si="9"/>
        <v>0.022</v>
      </c>
      <c r="N32" s="27">
        <v>0</v>
      </c>
      <c r="O32" s="28">
        <f t="shared" si="10"/>
        <v>1.6</v>
      </c>
      <c r="P32" s="29">
        <f t="shared" si="17"/>
        <v>1.578</v>
      </c>
      <c r="Q32" s="46"/>
      <c r="R32" s="87">
        <v>0</v>
      </c>
      <c r="S32" s="73">
        <f t="shared" si="11"/>
        <v>0.022</v>
      </c>
      <c r="T32" s="73">
        <f t="shared" si="12"/>
        <v>0</v>
      </c>
      <c r="U32" s="74">
        <f t="shared" si="13"/>
        <v>0</v>
      </c>
      <c r="V32" s="73">
        <f t="shared" si="14"/>
        <v>0.022</v>
      </c>
      <c r="W32" s="73">
        <v>0</v>
      </c>
      <c r="X32" s="75">
        <f t="shared" si="15"/>
        <v>1.6</v>
      </c>
      <c r="Y32" s="76">
        <f t="shared" si="16"/>
        <v>1.578</v>
      </c>
      <c r="Z32" s="46"/>
    </row>
    <row r="33" spans="1:26" s="9" customFormat="1" ht="18" customHeight="1">
      <c r="A33" s="44" t="s">
        <v>5</v>
      </c>
      <c r="B33" s="45" t="s">
        <v>36</v>
      </c>
      <c r="C33" s="26" t="s">
        <v>93</v>
      </c>
      <c r="D33" s="27" t="s">
        <v>119</v>
      </c>
      <c r="E33" s="28">
        <v>2.5</v>
      </c>
      <c r="F33" s="27" t="s">
        <v>120</v>
      </c>
      <c r="G33" s="28">
        <v>1.6</v>
      </c>
      <c r="H33" s="27" t="s">
        <v>118</v>
      </c>
      <c r="I33" s="27" t="s">
        <v>118</v>
      </c>
      <c r="J33" s="27">
        <v>0.211</v>
      </c>
      <c r="K33" s="104">
        <v>0</v>
      </c>
      <c r="L33" s="104"/>
      <c r="M33" s="27">
        <f t="shared" si="9"/>
        <v>0.211</v>
      </c>
      <c r="N33" s="27">
        <v>0</v>
      </c>
      <c r="O33" s="28">
        <f t="shared" si="10"/>
        <v>1.6</v>
      </c>
      <c r="P33" s="29">
        <f t="shared" si="17"/>
        <v>1.389</v>
      </c>
      <c r="Q33" s="46"/>
      <c r="R33" s="87">
        <v>0.027</v>
      </c>
      <c r="S33" s="73">
        <f t="shared" si="11"/>
        <v>0.238</v>
      </c>
      <c r="T33" s="73">
        <f t="shared" si="12"/>
        <v>0</v>
      </c>
      <c r="U33" s="74">
        <f t="shared" si="13"/>
        <v>0</v>
      </c>
      <c r="V33" s="73">
        <f t="shared" si="14"/>
        <v>0.238</v>
      </c>
      <c r="W33" s="73">
        <v>0</v>
      </c>
      <c r="X33" s="75">
        <f t="shared" si="15"/>
        <v>1.6</v>
      </c>
      <c r="Y33" s="76">
        <f t="shared" si="16"/>
        <v>1.362</v>
      </c>
      <c r="Z33" s="46"/>
    </row>
    <row r="34" spans="1:26" s="9" customFormat="1" ht="18" customHeight="1">
      <c r="A34" s="44" t="s">
        <v>6</v>
      </c>
      <c r="B34" s="45" t="s">
        <v>37</v>
      </c>
      <c r="C34" s="26" t="s">
        <v>106</v>
      </c>
      <c r="D34" s="27" t="s">
        <v>119</v>
      </c>
      <c r="E34" s="28">
        <v>1</v>
      </c>
      <c r="F34" s="27" t="s">
        <v>120</v>
      </c>
      <c r="G34" s="28">
        <v>2.5</v>
      </c>
      <c r="H34" s="27" t="s">
        <v>118</v>
      </c>
      <c r="I34" s="27" t="s">
        <v>118</v>
      </c>
      <c r="J34" s="27">
        <v>0.377</v>
      </c>
      <c r="K34" s="104">
        <v>0</v>
      </c>
      <c r="L34" s="104"/>
      <c r="M34" s="27">
        <f t="shared" si="9"/>
        <v>0.377</v>
      </c>
      <c r="N34" s="27">
        <v>0</v>
      </c>
      <c r="O34" s="28">
        <f t="shared" si="10"/>
        <v>1</v>
      </c>
      <c r="P34" s="29">
        <f t="shared" si="17"/>
        <v>0.623</v>
      </c>
      <c r="Q34" s="46"/>
      <c r="R34" s="87">
        <v>0.049</v>
      </c>
      <c r="S34" s="73">
        <f t="shared" si="11"/>
        <v>0.426</v>
      </c>
      <c r="T34" s="73">
        <f t="shared" si="12"/>
        <v>0</v>
      </c>
      <c r="U34" s="74">
        <f t="shared" si="13"/>
        <v>0</v>
      </c>
      <c r="V34" s="73">
        <f t="shared" si="14"/>
        <v>0.426</v>
      </c>
      <c r="W34" s="73">
        <v>0</v>
      </c>
      <c r="X34" s="75">
        <f t="shared" si="15"/>
        <v>1</v>
      </c>
      <c r="Y34" s="76">
        <f t="shared" si="16"/>
        <v>0.5740000000000001</v>
      </c>
      <c r="Z34" s="46"/>
    </row>
    <row r="35" spans="1:26" s="9" customFormat="1" ht="18" customHeight="1">
      <c r="A35" s="44" t="s">
        <v>7</v>
      </c>
      <c r="B35" s="45" t="s">
        <v>38</v>
      </c>
      <c r="C35" s="26" t="s">
        <v>107</v>
      </c>
      <c r="D35" s="27" t="s">
        <v>119</v>
      </c>
      <c r="E35" s="28">
        <v>2.5</v>
      </c>
      <c r="F35" s="27" t="s">
        <v>120</v>
      </c>
      <c r="G35" s="28">
        <v>1</v>
      </c>
      <c r="H35" s="27" t="s">
        <v>118</v>
      </c>
      <c r="I35" s="27" t="s">
        <v>118</v>
      </c>
      <c r="J35" s="27">
        <v>0.188</v>
      </c>
      <c r="K35" s="104">
        <v>0</v>
      </c>
      <c r="L35" s="104"/>
      <c r="M35" s="27">
        <f t="shared" si="9"/>
        <v>0.188</v>
      </c>
      <c r="N35" s="27">
        <v>0</v>
      </c>
      <c r="O35" s="28">
        <f t="shared" si="10"/>
        <v>1</v>
      </c>
      <c r="P35" s="29">
        <f t="shared" si="17"/>
        <v>0.812</v>
      </c>
      <c r="Q35" s="46"/>
      <c r="R35" s="87">
        <v>0.038</v>
      </c>
      <c r="S35" s="73">
        <f t="shared" si="11"/>
        <v>0.226</v>
      </c>
      <c r="T35" s="73">
        <f t="shared" si="12"/>
        <v>0</v>
      </c>
      <c r="U35" s="74">
        <f t="shared" si="13"/>
        <v>0</v>
      </c>
      <c r="V35" s="73">
        <f t="shared" si="14"/>
        <v>0.226</v>
      </c>
      <c r="W35" s="73">
        <v>0</v>
      </c>
      <c r="X35" s="75">
        <f t="shared" si="15"/>
        <v>1</v>
      </c>
      <c r="Y35" s="76">
        <f t="shared" si="16"/>
        <v>0.774</v>
      </c>
      <c r="Z35" s="46"/>
    </row>
    <row r="36" spans="1:26" s="9" customFormat="1" ht="18" customHeight="1">
      <c r="A36" s="141" t="s">
        <v>8</v>
      </c>
      <c r="B36" s="142" t="s">
        <v>39</v>
      </c>
      <c r="C36" s="143" t="s">
        <v>108</v>
      </c>
      <c r="D36" s="62" t="s">
        <v>119</v>
      </c>
      <c r="E36" s="64">
        <v>4</v>
      </c>
      <c r="F36" s="62" t="s">
        <v>120</v>
      </c>
      <c r="G36" s="64">
        <v>2.5</v>
      </c>
      <c r="H36" s="62" t="s">
        <v>118</v>
      </c>
      <c r="I36" s="62" t="s">
        <v>118</v>
      </c>
      <c r="J36" s="62">
        <v>1.911</v>
      </c>
      <c r="K36" s="144">
        <v>0</v>
      </c>
      <c r="L36" s="144"/>
      <c r="M36" s="62">
        <f t="shared" si="9"/>
        <v>1.911</v>
      </c>
      <c r="N36" s="62">
        <v>0</v>
      </c>
      <c r="O36" s="64">
        <f t="shared" si="10"/>
        <v>2.5</v>
      </c>
      <c r="P36" s="145">
        <f t="shared" si="17"/>
        <v>0.589</v>
      </c>
      <c r="Q36" s="68"/>
      <c r="R36" s="88">
        <v>1.779</v>
      </c>
      <c r="S36" s="77">
        <f t="shared" si="11"/>
        <v>3.69</v>
      </c>
      <c r="T36" s="77">
        <f t="shared" si="12"/>
        <v>0</v>
      </c>
      <c r="U36" s="78">
        <f t="shared" si="13"/>
        <v>0</v>
      </c>
      <c r="V36" s="77">
        <f t="shared" si="14"/>
        <v>3.69</v>
      </c>
      <c r="W36" s="77">
        <v>0</v>
      </c>
      <c r="X36" s="79">
        <f t="shared" si="15"/>
        <v>2.5</v>
      </c>
      <c r="Y36" s="80">
        <f t="shared" si="16"/>
        <v>-1.19</v>
      </c>
      <c r="Z36" s="68"/>
    </row>
    <row r="37" spans="1:26" s="9" customFormat="1" ht="18" customHeight="1">
      <c r="A37" s="44" t="s">
        <v>9</v>
      </c>
      <c r="B37" s="45" t="s">
        <v>40</v>
      </c>
      <c r="C37" s="26" t="s">
        <v>94</v>
      </c>
      <c r="D37" s="27" t="s">
        <v>119</v>
      </c>
      <c r="E37" s="28">
        <v>1.8</v>
      </c>
      <c r="F37" s="27" t="s">
        <v>120</v>
      </c>
      <c r="G37" s="28">
        <v>2.5</v>
      </c>
      <c r="H37" s="27" t="s">
        <v>118</v>
      </c>
      <c r="I37" s="27" t="s">
        <v>118</v>
      </c>
      <c r="J37" s="27">
        <v>0.433</v>
      </c>
      <c r="K37" s="104">
        <v>0</v>
      </c>
      <c r="L37" s="104"/>
      <c r="M37" s="27">
        <f t="shared" si="9"/>
        <v>0.433</v>
      </c>
      <c r="N37" s="27">
        <v>0</v>
      </c>
      <c r="O37" s="28">
        <f t="shared" si="10"/>
        <v>1.8</v>
      </c>
      <c r="P37" s="29">
        <f t="shared" si="17"/>
        <v>1.367</v>
      </c>
      <c r="Q37" s="46"/>
      <c r="R37" s="87">
        <v>0.058</v>
      </c>
      <c r="S37" s="73">
        <f t="shared" si="11"/>
        <v>0.491</v>
      </c>
      <c r="T37" s="73">
        <f t="shared" si="12"/>
        <v>0</v>
      </c>
      <c r="U37" s="74">
        <f t="shared" si="13"/>
        <v>0</v>
      </c>
      <c r="V37" s="73">
        <f t="shared" si="14"/>
        <v>0.491</v>
      </c>
      <c r="W37" s="73">
        <v>0</v>
      </c>
      <c r="X37" s="75">
        <f t="shared" si="15"/>
        <v>1.8</v>
      </c>
      <c r="Y37" s="76">
        <f t="shared" si="16"/>
        <v>1.3090000000000002</v>
      </c>
      <c r="Z37" s="46"/>
    </row>
    <row r="38" spans="1:26" s="9" customFormat="1" ht="18" customHeight="1">
      <c r="A38" s="44" t="s">
        <v>10</v>
      </c>
      <c r="B38" s="45" t="s">
        <v>41</v>
      </c>
      <c r="C38" s="26" t="s">
        <v>89</v>
      </c>
      <c r="D38" s="27" t="s">
        <v>119</v>
      </c>
      <c r="E38" s="28">
        <v>1.6</v>
      </c>
      <c r="F38" s="27" t="s">
        <v>120</v>
      </c>
      <c r="G38" s="28">
        <v>1.6</v>
      </c>
      <c r="H38" s="27" t="s">
        <v>118</v>
      </c>
      <c r="I38" s="27" t="s">
        <v>118</v>
      </c>
      <c r="J38" s="27">
        <v>0.322</v>
      </c>
      <c r="K38" s="104">
        <v>0</v>
      </c>
      <c r="L38" s="104"/>
      <c r="M38" s="27">
        <f t="shared" si="9"/>
        <v>0.322</v>
      </c>
      <c r="N38" s="27">
        <v>0</v>
      </c>
      <c r="O38" s="28">
        <f t="shared" si="10"/>
        <v>1.6</v>
      </c>
      <c r="P38" s="29">
        <f t="shared" si="17"/>
        <v>1.278</v>
      </c>
      <c r="Q38" s="46"/>
      <c r="R38" s="87">
        <v>0.111</v>
      </c>
      <c r="S38" s="73">
        <f t="shared" si="11"/>
        <v>0.433</v>
      </c>
      <c r="T38" s="73">
        <f t="shared" si="12"/>
        <v>0</v>
      </c>
      <c r="U38" s="74">
        <f t="shared" si="13"/>
        <v>0</v>
      </c>
      <c r="V38" s="73">
        <f t="shared" si="14"/>
        <v>0.433</v>
      </c>
      <c r="W38" s="73">
        <v>0</v>
      </c>
      <c r="X38" s="75">
        <f t="shared" si="15"/>
        <v>1.6</v>
      </c>
      <c r="Y38" s="76">
        <f t="shared" si="16"/>
        <v>1.167</v>
      </c>
      <c r="Z38" s="46"/>
    </row>
    <row r="39" spans="1:26" s="9" customFormat="1" ht="18" customHeight="1">
      <c r="A39" s="44" t="s">
        <v>11</v>
      </c>
      <c r="B39" s="45" t="s">
        <v>42</v>
      </c>
      <c r="C39" s="26" t="s">
        <v>109</v>
      </c>
      <c r="D39" s="27" t="s">
        <v>119</v>
      </c>
      <c r="E39" s="28">
        <v>4</v>
      </c>
      <c r="F39" s="27" t="s">
        <v>120</v>
      </c>
      <c r="G39" s="28">
        <v>1.6</v>
      </c>
      <c r="H39" s="27" t="s">
        <v>118</v>
      </c>
      <c r="I39" s="27" t="s">
        <v>118</v>
      </c>
      <c r="J39" s="27">
        <v>0.166</v>
      </c>
      <c r="K39" s="104">
        <v>0</v>
      </c>
      <c r="L39" s="104"/>
      <c r="M39" s="27">
        <f t="shared" si="9"/>
        <v>0.166</v>
      </c>
      <c r="N39" s="27">
        <v>0</v>
      </c>
      <c r="O39" s="28">
        <f t="shared" si="10"/>
        <v>1.6</v>
      </c>
      <c r="P39" s="29">
        <f t="shared" si="17"/>
        <v>1.4340000000000002</v>
      </c>
      <c r="Q39" s="46"/>
      <c r="R39" s="87">
        <v>0.026</v>
      </c>
      <c r="S39" s="73">
        <f t="shared" si="11"/>
        <v>0.192</v>
      </c>
      <c r="T39" s="73">
        <f t="shared" si="12"/>
        <v>0</v>
      </c>
      <c r="U39" s="74">
        <f t="shared" si="13"/>
        <v>0</v>
      </c>
      <c r="V39" s="73">
        <f t="shared" si="14"/>
        <v>0.192</v>
      </c>
      <c r="W39" s="73">
        <v>0</v>
      </c>
      <c r="X39" s="75">
        <f t="shared" si="15"/>
        <v>1.6</v>
      </c>
      <c r="Y39" s="76">
        <f t="shared" si="16"/>
        <v>1.4080000000000001</v>
      </c>
      <c r="Z39" s="46"/>
    </row>
    <row r="40" spans="1:26" s="9" customFormat="1" ht="18" customHeight="1">
      <c r="A40" s="44" t="s">
        <v>12</v>
      </c>
      <c r="B40" s="45" t="s">
        <v>43</v>
      </c>
      <c r="C40" s="26" t="s">
        <v>89</v>
      </c>
      <c r="D40" s="27" t="s">
        <v>119</v>
      </c>
      <c r="E40" s="28">
        <v>1.6</v>
      </c>
      <c r="F40" s="27" t="s">
        <v>120</v>
      </c>
      <c r="G40" s="28">
        <v>1.6</v>
      </c>
      <c r="H40" s="27" t="s">
        <v>118</v>
      </c>
      <c r="I40" s="27" t="s">
        <v>118</v>
      </c>
      <c r="J40" s="27">
        <v>0.144</v>
      </c>
      <c r="K40" s="104">
        <v>0</v>
      </c>
      <c r="L40" s="104"/>
      <c r="M40" s="27">
        <f t="shared" si="9"/>
        <v>0.144</v>
      </c>
      <c r="N40" s="27">
        <v>0</v>
      </c>
      <c r="O40" s="28">
        <f t="shared" si="10"/>
        <v>1.6</v>
      </c>
      <c r="P40" s="29">
        <f t="shared" si="17"/>
        <v>1.4560000000000002</v>
      </c>
      <c r="Q40" s="46"/>
      <c r="R40" s="87">
        <v>0.009</v>
      </c>
      <c r="S40" s="73">
        <f t="shared" si="11"/>
        <v>0.153</v>
      </c>
      <c r="T40" s="73">
        <f t="shared" si="12"/>
        <v>0</v>
      </c>
      <c r="U40" s="74">
        <f t="shared" si="13"/>
        <v>0</v>
      </c>
      <c r="V40" s="73">
        <f t="shared" si="14"/>
        <v>0.153</v>
      </c>
      <c r="W40" s="73">
        <v>0</v>
      </c>
      <c r="X40" s="75">
        <f t="shared" si="15"/>
        <v>1.6</v>
      </c>
      <c r="Y40" s="76">
        <f t="shared" si="16"/>
        <v>1.447</v>
      </c>
      <c r="Z40" s="46"/>
    </row>
    <row r="41" spans="1:26" s="9" customFormat="1" ht="18" customHeight="1">
      <c r="A41" s="44" t="s">
        <v>13</v>
      </c>
      <c r="B41" s="45" t="s">
        <v>44</v>
      </c>
      <c r="C41" s="26" t="s">
        <v>101</v>
      </c>
      <c r="D41" s="27" t="s">
        <v>119</v>
      </c>
      <c r="E41" s="28">
        <v>1.6</v>
      </c>
      <c r="F41" s="27" t="s">
        <v>120</v>
      </c>
      <c r="G41" s="28">
        <v>1</v>
      </c>
      <c r="H41" s="27" t="s">
        <v>118</v>
      </c>
      <c r="I41" s="27" t="s">
        <v>118</v>
      </c>
      <c r="J41" s="27">
        <v>0.177</v>
      </c>
      <c r="K41" s="104">
        <v>0</v>
      </c>
      <c r="L41" s="104"/>
      <c r="M41" s="27">
        <f t="shared" si="9"/>
        <v>0.177</v>
      </c>
      <c r="N41" s="27">
        <v>0</v>
      </c>
      <c r="O41" s="28">
        <f t="shared" si="10"/>
        <v>1</v>
      </c>
      <c r="P41" s="29">
        <f t="shared" si="17"/>
        <v>0.823</v>
      </c>
      <c r="Q41" s="46"/>
      <c r="R41" s="87">
        <v>0</v>
      </c>
      <c r="S41" s="73">
        <f t="shared" si="11"/>
        <v>0.177</v>
      </c>
      <c r="T41" s="73">
        <f t="shared" si="12"/>
        <v>0</v>
      </c>
      <c r="U41" s="74">
        <f t="shared" si="13"/>
        <v>0</v>
      </c>
      <c r="V41" s="73">
        <f t="shared" si="14"/>
        <v>0.177</v>
      </c>
      <c r="W41" s="73">
        <v>0</v>
      </c>
      <c r="X41" s="75">
        <f t="shared" si="15"/>
        <v>1</v>
      </c>
      <c r="Y41" s="76">
        <f t="shared" si="16"/>
        <v>0.823</v>
      </c>
      <c r="Z41" s="46"/>
    </row>
    <row r="42" spans="1:26" s="9" customFormat="1" ht="18" customHeight="1">
      <c r="A42" s="44" t="s">
        <v>14</v>
      </c>
      <c r="B42" s="45" t="s">
        <v>45</v>
      </c>
      <c r="C42" s="26" t="s">
        <v>88</v>
      </c>
      <c r="D42" s="27" t="s">
        <v>119</v>
      </c>
      <c r="E42" s="28">
        <v>2.5</v>
      </c>
      <c r="F42" s="27" t="s">
        <v>120</v>
      </c>
      <c r="G42" s="28">
        <v>2.5</v>
      </c>
      <c r="H42" s="27" t="s">
        <v>118</v>
      </c>
      <c r="I42" s="27" t="s">
        <v>118</v>
      </c>
      <c r="J42" s="27">
        <v>0.111</v>
      </c>
      <c r="K42" s="104">
        <v>0</v>
      </c>
      <c r="L42" s="104"/>
      <c r="M42" s="27">
        <f t="shared" si="9"/>
        <v>0.111</v>
      </c>
      <c r="N42" s="27">
        <v>0</v>
      </c>
      <c r="O42" s="28">
        <f t="shared" si="10"/>
        <v>2.5</v>
      </c>
      <c r="P42" s="29">
        <f t="shared" si="17"/>
        <v>2.389</v>
      </c>
      <c r="Q42" s="46"/>
      <c r="R42" s="87">
        <v>0.033</v>
      </c>
      <c r="S42" s="73">
        <f t="shared" si="11"/>
        <v>0.14400000000000002</v>
      </c>
      <c r="T42" s="73">
        <f t="shared" si="12"/>
        <v>0</v>
      </c>
      <c r="U42" s="74">
        <f t="shared" si="13"/>
        <v>0</v>
      </c>
      <c r="V42" s="73">
        <f t="shared" si="14"/>
        <v>0.14400000000000002</v>
      </c>
      <c r="W42" s="73">
        <v>0</v>
      </c>
      <c r="X42" s="75">
        <f t="shared" si="15"/>
        <v>2.5</v>
      </c>
      <c r="Y42" s="76">
        <f t="shared" si="16"/>
        <v>2.356</v>
      </c>
      <c r="Z42" s="46"/>
    </row>
    <row r="43" spans="1:26" s="9" customFormat="1" ht="18" customHeight="1">
      <c r="A43" s="44" t="s">
        <v>15</v>
      </c>
      <c r="B43" s="45" t="s">
        <v>46</v>
      </c>
      <c r="C43" s="26" t="s">
        <v>110</v>
      </c>
      <c r="D43" s="27" t="s">
        <v>119</v>
      </c>
      <c r="E43" s="28">
        <v>4</v>
      </c>
      <c r="F43" s="27" t="s">
        <v>120</v>
      </c>
      <c r="G43" s="28">
        <v>4</v>
      </c>
      <c r="H43" s="27" t="s">
        <v>118</v>
      </c>
      <c r="I43" s="27" t="s">
        <v>118</v>
      </c>
      <c r="J43" s="27">
        <v>1.055</v>
      </c>
      <c r="K43" s="104">
        <v>0</v>
      </c>
      <c r="L43" s="104"/>
      <c r="M43" s="27">
        <f t="shared" si="9"/>
        <v>1.055</v>
      </c>
      <c r="N43" s="27">
        <v>0</v>
      </c>
      <c r="O43" s="28">
        <f t="shared" si="10"/>
        <v>4</v>
      </c>
      <c r="P43" s="29">
        <f>O43-M43</f>
        <v>2.9450000000000003</v>
      </c>
      <c r="Q43" s="46"/>
      <c r="R43" s="87">
        <v>0.617</v>
      </c>
      <c r="S43" s="73">
        <f t="shared" si="11"/>
        <v>1.672</v>
      </c>
      <c r="T43" s="73">
        <f t="shared" si="12"/>
        <v>0</v>
      </c>
      <c r="U43" s="74">
        <f t="shared" si="13"/>
        <v>0</v>
      </c>
      <c r="V43" s="73">
        <f t="shared" si="14"/>
        <v>1.672</v>
      </c>
      <c r="W43" s="73">
        <v>0</v>
      </c>
      <c r="X43" s="75">
        <f t="shared" si="15"/>
        <v>4</v>
      </c>
      <c r="Y43" s="76">
        <f t="shared" si="16"/>
        <v>2.3280000000000003</v>
      </c>
      <c r="Z43" s="46"/>
    </row>
    <row r="44" spans="1:26" ht="18" customHeight="1">
      <c r="A44" s="47"/>
      <c r="B44" s="48" t="s">
        <v>17</v>
      </c>
      <c r="C44" s="36">
        <v>137.3</v>
      </c>
      <c r="D44" s="128">
        <f>SUM(D28:I43)</f>
        <v>137.29999999999995</v>
      </c>
      <c r="E44" s="129"/>
      <c r="F44" s="129"/>
      <c r="G44" s="129"/>
      <c r="H44" s="129"/>
      <c r="I44" s="130"/>
      <c r="J44" s="49">
        <f>SUM(J28:J43)</f>
        <v>16.949</v>
      </c>
      <c r="K44" s="113">
        <v>0</v>
      </c>
      <c r="L44" s="113"/>
      <c r="M44" s="49">
        <f>SUM(M28:M43)</f>
        <v>16.949</v>
      </c>
      <c r="N44" s="49">
        <f>SUM(N28:N43)</f>
        <v>0</v>
      </c>
      <c r="O44" s="49">
        <f>SUM(O28:O43)</f>
        <v>64.1</v>
      </c>
      <c r="P44" s="50">
        <f>SUM(P28:P43)</f>
        <v>47.150999999999996</v>
      </c>
      <c r="Q44" s="43"/>
      <c r="R44" s="84"/>
      <c r="S44" s="43"/>
      <c r="T44" s="43"/>
      <c r="U44" s="43"/>
      <c r="V44" s="41"/>
      <c r="W44" s="41"/>
      <c r="X44" s="41"/>
      <c r="Y44" s="41"/>
      <c r="Z44" s="41"/>
    </row>
    <row r="45" spans="1:26" s="7" customFormat="1" ht="15.75" customHeight="1">
      <c r="A45" s="34"/>
      <c r="B45" s="35" t="s">
        <v>98</v>
      </c>
      <c r="C45" s="36"/>
      <c r="D45" s="128"/>
      <c r="E45" s="129"/>
      <c r="F45" s="129"/>
      <c r="G45" s="129"/>
      <c r="H45" s="129"/>
      <c r="I45" s="130"/>
      <c r="J45" s="37"/>
      <c r="K45" s="38"/>
      <c r="L45" s="40"/>
      <c r="M45" s="37"/>
      <c r="N45" s="37"/>
      <c r="O45" s="37"/>
      <c r="P45" s="38"/>
      <c r="Q45" s="39"/>
      <c r="R45" s="83"/>
      <c r="S45" s="39"/>
      <c r="T45" s="39"/>
      <c r="U45" s="39"/>
      <c r="V45" s="34"/>
      <c r="W45" s="34"/>
      <c r="X45" s="34"/>
      <c r="Y45" s="34"/>
      <c r="Z45" s="34"/>
    </row>
    <row r="46" spans="1:26" ht="18" customHeight="1">
      <c r="A46" s="41"/>
      <c r="B46" s="35" t="s">
        <v>99</v>
      </c>
      <c r="C46" s="42"/>
      <c r="D46" s="109"/>
      <c r="E46" s="119"/>
      <c r="F46" s="119"/>
      <c r="G46" s="119"/>
      <c r="H46" s="119"/>
      <c r="I46" s="110"/>
      <c r="J46" s="41"/>
      <c r="K46" s="109"/>
      <c r="L46" s="110"/>
      <c r="M46" s="41"/>
      <c r="N46" s="41"/>
      <c r="O46" s="41"/>
      <c r="P46" s="38">
        <f>P44</f>
        <v>47.150999999999996</v>
      </c>
      <c r="Q46" s="43"/>
      <c r="R46" s="84"/>
      <c r="S46" s="43"/>
      <c r="T46" s="43"/>
      <c r="U46" s="43"/>
      <c r="V46" s="41"/>
      <c r="W46" s="41"/>
      <c r="X46" s="41"/>
      <c r="Y46" s="41"/>
      <c r="Z46" s="41"/>
    </row>
    <row r="47" spans="1:26" ht="18" customHeight="1">
      <c r="A47" s="102" t="s">
        <v>76</v>
      </c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03"/>
    </row>
    <row r="48" spans="1:26" s="6" customFormat="1" ht="18" customHeight="1">
      <c r="A48" s="91" t="s">
        <v>96</v>
      </c>
      <c r="B48" s="92"/>
      <c r="C48" s="92"/>
      <c r="D48" s="92"/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2"/>
      <c r="Z48" s="92"/>
    </row>
    <row r="49" spans="1:26" s="9" customFormat="1" ht="18" customHeight="1">
      <c r="A49" s="31" t="s">
        <v>0</v>
      </c>
      <c r="B49" s="32" t="s">
        <v>47</v>
      </c>
      <c r="C49" s="26" t="s">
        <v>111</v>
      </c>
      <c r="D49" s="27" t="s">
        <v>119</v>
      </c>
      <c r="E49" s="51">
        <v>10</v>
      </c>
      <c r="F49" s="27" t="s">
        <v>120</v>
      </c>
      <c r="G49" s="51">
        <v>10</v>
      </c>
      <c r="H49" s="27" t="s">
        <v>121</v>
      </c>
      <c r="I49" s="28">
        <v>4</v>
      </c>
      <c r="J49" s="27">
        <v>3.122</v>
      </c>
      <c r="K49" s="111">
        <v>0</v>
      </c>
      <c r="L49" s="112"/>
      <c r="M49" s="27">
        <f aca="true" t="shared" si="18" ref="M49:M61">J49</f>
        <v>3.122</v>
      </c>
      <c r="N49" s="27">
        <v>0</v>
      </c>
      <c r="O49" s="28">
        <f>MIN(D49:G49)</f>
        <v>10</v>
      </c>
      <c r="P49" s="52">
        <f>O49-M49</f>
        <v>6.878</v>
      </c>
      <c r="Q49" s="46"/>
      <c r="R49" s="87">
        <v>1.472</v>
      </c>
      <c r="S49" s="73">
        <f aca="true" t="shared" si="19" ref="S49:S61">J49+R49</f>
        <v>4.593999999999999</v>
      </c>
      <c r="T49" s="73">
        <f aca="true" t="shared" si="20" ref="T49:T61">K49</f>
        <v>0</v>
      </c>
      <c r="U49" s="74">
        <f aca="true" t="shared" si="21" ref="U49:U61">L49</f>
        <v>0</v>
      </c>
      <c r="V49" s="73">
        <f aca="true" t="shared" si="22" ref="V49:V61">S49-T49</f>
        <v>4.593999999999999</v>
      </c>
      <c r="W49" s="73">
        <v>0</v>
      </c>
      <c r="X49" s="75">
        <f aca="true" t="shared" si="23" ref="X49:X61">O49</f>
        <v>10</v>
      </c>
      <c r="Y49" s="76">
        <f aca="true" t="shared" si="24" ref="Y49:Y61">X49-V49</f>
        <v>5.406000000000001</v>
      </c>
      <c r="Z49" s="46"/>
    </row>
    <row r="50" spans="1:26" s="9" customFormat="1" ht="18" customHeight="1">
      <c r="A50" s="31" t="s">
        <v>1</v>
      </c>
      <c r="B50" s="32" t="s">
        <v>48</v>
      </c>
      <c r="C50" s="26" t="s">
        <v>90</v>
      </c>
      <c r="D50" s="27" t="s">
        <v>119</v>
      </c>
      <c r="E50" s="51">
        <v>6.3</v>
      </c>
      <c r="F50" s="27" t="s">
        <v>120</v>
      </c>
      <c r="G50" s="51">
        <v>6.3</v>
      </c>
      <c r="H50" s="27" t="s">
        <v>118</v>
      </c>
      <c r="I50" s="27" t="s">
        <v>118</v>
      </c>
      <c r="J50" s="27">
        <v>0.366</v>
      </c>
      <c r="K50" s="111">
        <v>0</v>
      </c>
      <c r="L50" s="112"/>
      <c r="M50" s="27">
        <f t="shared" si="18"/>
        <v>0.366</v>
      </c>
      <c r="N50" s="27">
        <v>0</v>
      </c>
      <c r="O50" s="28">
        <f aca="true" t="shared" si="25" ref="O50:O61">MIN(D50:I50)</f>
        <v>6.3</v>
      </c>
      <c r="P50" s="52">
        <f aca="true" t="shared" si="26" ref="P50:P61">O50-M50</f>
        <v>5.934</v>
      </c>
      <c r="Q50" s="46"/>
      <c r="R50" s="87">
        <v>5.387</v>
      </c>
      <c r="S50" s="73">
        <f t="shared" si="19"/>
        <v>5.752999999999999</v>
      </c>
      <c r="T50" s="73">
        <f t="shared" si="20"/>
        <v>0</v>
      </c>
      <c r="U50" s="74">
        <f t="shared" si="21"/>
        <v>0</v>
      </c>
      <c r="V50" s="73">
        <f t="shared" si="22"/>
        <v>5.752999999999999</v>
      </c>
      <c r="W50" s="73">
        <v>0</v>
      </c>
      <c r="X50" s="75">
        <f t="shared" si="23"/>
        <v>6.3</v>
      </c>
      <c r="Y50" s="76">
        <f t="shared" si="24"/>
        <v>0.5470000000000006</v>
      </c>
      <c r="Z50" s="46"/>
    </row>
    <row r="51" spans="1:26" s="9" customFormat="1" ht="18" customHeight="1">
      <c r="A51" s="31" t="s">
        <v>2</v>
      </c>
      <c r="B51" s="32" t="s">
        <v>49</v>
      </c>
      <c r="C51" s="26" t="s">
        <v>90</v>
      </c>
      <c r="D51" s="27" t="s">
        <v>119</v>
      </c>
      <c r="E51" s="51">
        <v>6.3</v>
      </c>
      <c r="F51" s="27" t="s">
        <v>120</v>
      </c>
      <c r="G51" s="51">
        <v>6.3</v>
      </c>
      <c r="H51" s="27" t="s">
        <v>118</v>
      </c>
      <c r="I51" s="27" t="s">
        <v>118</v>
      </c>
      <c r="J51" s="27">
        <v>0.422</v>
      </c>
      <c r="K51" s="111">
        <v>0</v>
      </c>
      <c r="L51" s="112"/>
      <c r="M51" s="27">
        <f t="shared" si="18"/>
        <v>0.422</v>
      </c>
      <c r="N51" s="27">
        <v>0</v>
      </c>
      <c r="O51" s="28">
        <f t="shared" si="25"/>
        <v>6.3</v>
      </c>
      <c r="P51" s="52">
        <f>O51-M51</f>
        <v>5.878</v>
      </c>
      <c r="Q51" s="46"/>
      <c r="R51" s="87">
        <v>1.063</v>
      </c>
      <c r="S51" s="73">
        <f t="shared" si="19"/>
        <v>1.4849999999999999</v>
      </c>
      <c r="T51" s="73">
        <f t="shared" si="20"/>
        <v>0</v>
      </c>
      <c r="U51" s="74">
        <f t="shared" si="21"/>
        <v>0</v>
      </c>
      <c r="V51" s="73">
        <f t="shared" si="22"/>
        <v>1.4849999999999999</v>
      </c>
      <c r="W51" s="73">
        <v>0</v>
      </c>
      <c r="X51" s="75">
        <f t="shared" si="23"/>
        <v>6.3</v>
      </c>
      <c r="Y51" s="76">
        <f t="shared" si="24"/>
        <v>4.8149999999999995</v>
      </c>
      <c r="Z51" s="46"/>
    </row>
    <row r="52" spans="1:26" s="9" customFormat="1" ht="18" customHeight="1">
      <c r="A52" s="31" t="s">
        <v>3</v>
      </c>
      <c r="B52" s="32" t="s">
        <v>50</v>
      </c>
      <c r="C52" s="26" t="s">
        <v>90</v>
      </c>
      <c r="D52" s="27" t="s">
        <v>119</v>
      </c>
      <c r="E52" s="51">
        <v>6.3</v>
      </c>
      <c r="F52" s="27" t="s">
        <v>120</v>
      </c>
      <c r="G52" s="51">
        <v>6.3</v>
      </c>
      <c r="H52" s="27" t="s">
        <v>118</v>
      </c>
      <c r="I52" s="27" t="s">
        <v>118</v>
      </c>
      <c r="J52" s="27">
        <v>0.055</v>
      </c>
      <c r="K52" s="111">
        <v>0</v>
      </c>
      <c r="L52" s="112"/>
      <c r="M52" s="27">
        <f t="shared" si="18"/>
        <v>0.055</v>
      </c>
      <c r="N52" s="27">
        <v>0</v>
      </c>
      <c r="O52" s="28">
        <f t="shared" si="25"/>
        <v>6.3</v>
      </c>
      <c r="P52" s="52">
        <f t="shared" si="26"/>
        <v>6.245</v>
      </c>
      <c r="Q52" s="46"/>
      <c r="R52" s="87">
        <v>2.25</v>
      </c>
      <c r="S52" s="73">
        <f t="shared" si="19"/>
        <v>2.305</v>
      </c>
      <c r="T52" s="73">
        <f t="shared" si="20"/>
        <v>0</v>
      </c>
      <c r="U52" s="74">
        <f t="shared" si="21"/>
        <v>0</v>
      </c>
      <c r="V52" s="73">
        <f t="shared" si="22"/>
        <v>2.305</v>
      </c>
      <c r="W52" s="73">
        <v>0</v>
      </c>
      <c r="X52" s="75">
        <f t="shared" si="23"/>
        <v>6.3</v>
      </c>
      <c r="Y52" s="76">
        <f t="shared" si="24"/>
        <v>3.9949999999999997</v>
      </c>
      <c r="Z52" s="46"/>
    </row>
    <row r="53" spans="1:26" s="9" customFormat="1" ht="18" customHeight="1">
      <c r="A53" s="31" t="s">
        <v>4</v>
      </c>
      <c r="B53" s="32" t="s">
        <v>51</v>
      </c>
      <c r="C53" s="26" t="s">
        <v>110</v>
      </c>
      <c r="D53" s="27" t="s">
        <v>119</v>
      </c>
      <c r="E53" s="51">
        <v>4</v>
      </c>
      <c r="F53" s="27" t="s">
        <v>120</v>
      </c>
      <c r="G53" s="51">
        <v>4</v>
      </c>
      <c r="H53" s="27" t="s">
        <v>118</v>
      </c>
      <c r="I53" s="27" t="s">
        <v>118</v>
      </c>
      <c r="J53" s="27">
        <v>1.266</v>
      </c>
      <c r="K53" s="111">
        <v>0</v>
      </c>
      <c r="L53" s="112"/>
      <c r="M53" s="27">
        <f t="shared" si="18"/>
        <v>1.266</v>
      </c>
      <c r="N53" s="27">
        <v>0</v>
      </c>
      <c r="O53" s="28">
        <f t="shared" si="25"/>
        <v>4</v>
      </c>
      <c r="P53" s="52">
        <f t="shared" si="26"/>
        <v>2.734</v>
      </c>
      <c r="Q53" s="46"/>
      <c r="R53" s="87">
        <v>0.76</v>
      </c>
      <c r="S53" s="73">
        <f t="shared" si="19"/>
        <v>2.026</v>
      </c>
      <c r="T53" s="73">
        <f t="shared" si="20"/>
        <v>0</v>
      </c>
      <c r="U53" s="74">
        <f t="shared" si="21"/>
        <v>0</v>
      </c>
      <c r="V53" s="73">
        <f t="shared" si="22"/>
        <v>2.026</v>
      </c>
      <c r="W53" s="73">
        <v>0</v>
      </c>
      <c r="X53" s="75">
        <f t="shared" si="23"/>
        <v>4</v>
      </c>
      <c r="Y53" s="76">
        <f t="shared" si="24"/>
        <v>1.9740000000000002</v>
      </c>
      <c r="Z53" s="46"/>
    </row>
    <row r="54" spans="1:26" s="9" customFormat="1" ht="18" customHeight="1">
      <c r="A54" s="31" t="s">
        <v>5</v>
      </c>
      <c r="B54" s="32" t="s">
        <v>52</v>
      </c>
      <c r="C54" s="26" t="s">
        <v>112</v>
      </c>
      <c r="D54" s="27" t="s">
        <v>119</v>
      </c>
      <c r="E54" s="51">
        <v>1.6</v>
      </c>
      <c r="F54" s="27" t="s">
        <v>120</v>
      </c>
      <c r="G54" s="51">
        <v>4</v>
      </c>
      <c r="H54" s="27" t="s">
        <v>118</v>
      </c>
      <c r="I54" s="27" t="s">
        <v>118</v>
      </c>
      <c r="J54" s="27">
        <v>0.122</v>
      </c>
      <c r="K54" s="111">
        <v>0</v>
      </c>
      <c r="L54" s="112"/>
      <c r="M54" s="27">
        <f t="shared" si="18"/>
        <v>0.122</v>
      </c>
      <c r="N54" s="27">
        <v>0</v>
      </c>
      <c r="O54" s="28">
        <f t="shared" si="25"/>
        <v>1.6</v>
      </c>
      <c r="P54" s="52">
        <f t="shared" si="26"/>
        <v>1.4780000000000002</v>
      </c>
      <c r="Q54" s="46"/>
      <c r="R54" s="87">
        <v>0.072</v>
      </c>
      <c r="S54" s="73">
        <f t="shared" si="19"/>
        <v>0.194</v>
      </c>
      <c r="T54" s="73">
        <f t="shared" si="20"/>
        <v>0</v>
      </c>
      <c r="U54" s="74">
        <f t="shared" si="21"/>
        <v>0</v>
      </c>
      <c r="V54" s="73">
        <f t="shared" si="22"/>
        <v>0.194</v>
      </c>
      <c r="W54" s="73">
        <v>0</v>
      </c>
      <c r="X54" s="75">
        <f t="shared" si="23"/>
        <v>1.6</v>
      </c>
      <c r="Y54" s="76">
        <f t="shared" si="24"/>
        <v>1.4060000000000001</v>
      </c>
      <c r="Z54" s="46"/>
    </row>
    <row r="55" spans="1:26" s="9" customFormat="1" ht="18" customHeight="1">
      <c r="A55" s="31" t="s">
        <v>6</v>
      </c>
      <c r="B55" s="32" t="s">
        <v>53</v>
      </c>
      <c r="C55" s="26" t="s">
        <v>93</v>
      </c>
      <c r="D55" s="27" t="s">
        <v>119</v>
      </c>
      <c r="E55" s="51">
        <v>2.5</v>
      </c>
      <c r="F55" s="27" t="s">
        <v>120</v>
      </c>
      <c r="G55" s="51">
        <v>1.6</v>
      </c>
      <c r="H55" s="27" t="s">
        <v>118</v>
      </c>
      <c r="I55" s="27" t="s">
        <v>118</v>
      </c>
      <c r="J55" s="27">
        <v>0.177</v>
      </c>
      <c r="K55" s="111">
        <v>0</v>
      </c>
      <c r="L55" s="112"/>
      <c r="M55" s="27">
        <f t="shared" si="18"/>
        <v>0.177</v>
      </c>
      <c r="N55" s="27">
        <v>0</v>
      </c>
      <c r="O55" s="28">
        <f t="shared" si="25"/>
        <v>1.6</v>
      </c>
      <c r="P55" s="52">
        <f t="shared" si="26"/>
        <v>1.423</v>
      </c>
      <c r="Q55" s="46"/>
      <c r="R55" s="87">
        <v>0.122</v>
      </c>
      <c r="S55" s="73">
        <f t="shared" si="19"/>
        <v>0.299</v>
      </c>
      <c r="T55" s="73">
        <f t="shared" si="20"/>
        <v>0</v>
      </c>
      <c r="U55" s="74">
        <f t="shared" si="21"/>
        <v>0</v>
      </c>
      <c r="V55" s="73">
        <f t="shared" si="22"/>
        <v>0.299</v>
      </c>
      <c r="W55" s="73">
        <v>0</v>
      </c>
      <c r="X55" s="75">
        <f t="shared" si="23"/>
        <v>1.6</v>
      </c>
      <c r="Y55" s="76">
        <f t="shared" si="24"/>
        <v>1.3010000000000002</v>
      </c>
      <c r="Z55" s="46"/>
    </row>
    <row r="56" spans="1:26" s="9" customFormat="1" ht="18" customHeight="1">
      <c r="A56" s="31" t="s">
        <v>7</v>
      </c>
      <c r="B56" s="32" t="s">
        <v>54</v>
      </c>
      <c r="C56" s="26" t="s">
        <v>113</v>
      </c>
      <c r="D56" s="27" t="s">
        <v>119</v>
      </c>
      <c r="E56" s="51">
        <v>1</v>
      </c>
      <c r="F56" s="27" t="s">
        <v>120</v>
      </c>
      <c r="G56" s="51">
        <v>1.6</v>
      </c>
      <c r="H56" s="27" t="s">
        <v>118</v>
      </c>
      <c r="I56" s="27" t="s">
        <v>118</v>
      </c>
      <c r="J56" s="27">
        <v>0.288</v>
      </c>
      <c r="K56" s="111">
        <v>0</v>
      </c>
      <c r="L56" s="112"/>
      <c r="M56" s="27">
        <f t="shared" si="18"/>
        <v>0.288</v>
      </c>
      <c r="N56" s="27">
        <v>0</v>
      </c>
      <c r="O56" s="28">
        <f t="shared" si="25"/>
        <v>1</v>
      </c>
      <c r="P56" s="52">
        <f t="shared" si="26"/>
        <v>0.712</v>
      </c>
      <c r="Q56" s="46"/>
      <c r="R56" s="87">
        <v>0.34</v>
      </c>
      <c r="S56" s="73">
        <f t="shared" si="19"/>
        <v>0.628</v>
      </c>
      <c r="T56" s="73">
        <f t="shared" si="20"/>
        <v>0</v>
      </c>
      <c r="U56" s="74">
        <f t="shared" si="21"/>
        <v>0</v>
      </c>
      <c r="V56" s="73">
        <f t="shared" si="22"/>
        <v>0.628</v>
      </c>
      <c r="W56" s="73">
        <v>0</v>
      </c>
      <c r="X56" s="75">
        <f t="shared" si="23"/>
        <v>1</v>
      </c>
      <c r="Y56" s="76">
        <f t="shared" si="24"/>
        <v>0.372</v>
      </c>
      <c r="Z56" s="46"/>
    </row>
    <row r="57" spans="1:26" s="9" customFormat="1" ht="18" customHeight="1">
      <c r="A57" s="31" t="s">
        <v>8</v>
      </c>
      <c r="B57" s="32" t="s">
        <v>55</v>
      </c>
      <c r="C57" s="26" t="s">
        <v>91</v>
      </c>
      <c r="D57" s="27" t="s">
        <v>119</v>
      </c>
      <c r="E57" s="51">
        <v>1</v>
      </c>
      <c r="F57" s="27" t="s">
        <v>120</v>
      </c>
      <c r="G57" s="51">
        <v>1.6</v>
      </c>
      <c r="H57" s="27" t="s">
        <v>118</v>
      </c>
      <c r="I57" s="27" t="s">
        <v>118</v>
      </c>
      <c r="J57" s="27">
        <v>0.177</v>
      </c>
      <c r="K57" s="111">
        <v>0</v>
      </c>
      <c r="L57" s="112"/>
      <c r="M57" s="27">
        <f t="shared" si="18"/>
        <v>0.177</v>
      </c>
      <c r="N57" s="27">
        <v>0</v>
      </c>
      <c r="O57" s="28">
        <f t="shared" si="25"/>
        <v>1</v>
      </c>
      <c r="P57" s="52">
        <f t="shared" si="26"/>
        <v>0.823</v>
      </c>
      <c r="Q57" s="46"/>
      <c r="R57" s="87">
        <v>0.155</v>
      </c>
      <c r="S57" s="73">
        <f t="shared" si="19"/>
        <v>0.33199999999999996</v>
      </c>
      <c r="T57" s="73">
        <f t="shared" si="20"/>
        <v>0</v>
      </c>
      <c r="U57" s="74">
        <f t="shared" si="21"/>
        <v>0</v>
      </c>
      <c r="V57" s="73">
        <f t="shared" si="22"/>
        <v>0.33199999999999996</v>
      </c>
      <c r="W57" s="73">
        <v>0</v>
      </c>
      <c r="X57" s="75">
        <f t="shared" si="23"/>
        <v>1</v>
      </c>
      <c r="Y57" s="76">
        <f t="shared" si="24"/>
        <v>0.668</v>
      </c>
      <c r="Z57" s="46"/>
    </row>
    <row r="58" spans="1:26" s="9" customFormat="1" ht="18" customHeight="1">
      <c r="A58" s="31" t="s">
        <v>9</v>
      </c>
      <c r="B58" s="32" t="s">
        <v>56</v>
      </c>
      <c r="C58" s="26" t="s">
        <v>91</v>
      </c>
      <c r="D58" s="27" t="s">
        <v>119</v>
      </c>
      <c r="E58" s="51">
        <v>1.6</v>
      </c>
      <c r="F58" s="27" t="s">
        <v>120</v>
      </c>
      <c r="G58" s="51">
        <v>2.5</v>
      </c>
      <c r="H58" s="27" t="s">
        <v>118</v>
      </c>
      <c r="I58" s="27" t="s">
        <v>118</v>
      </c>
      <c r="J58" s="27">
        <v>0.233</v>
      </c>
      <c r="K58" s="111">
        <v>0</v>
      </c>
      <c r="L58" s="112"/>
      <c r="M58" s="27">
        <f t="shared" si="18"/>
        <v>0.233</v>
      </c>
      <c r="N58" s="27">
        <v>0</v>
      </c>
      <c r="O58" s="28">
        <f>MIN(D58:I58)</f>
        <v>1.6</v>
      </c>
      <c r="P58" s="52">
        <f t="shared" si="26"/>
        <v>1.367</v>
      </c>
      <c r="Q58" s="46"/>
      <c r="R58" s="87">
        <v>0.858</v>
      </c>
      <c r="S58" s="73">
        <f t="shared" si="19"/>
        <v>1.091</v>
      </c>
      <c r="T58" s="73">
        <f t="shared" si="20"/>
        <v>0</v>
      </c>
      <c r="U58" s="74">
        <f t="shared" si="21"/>
        <v>0</v>
      </c>
      <c r="V58" s="73">
        <f t="shared" si="22"/>
        <v>1.091</v>
      </c>
      <c r="W58" s="73">
        <v>0</v>
      </c>
      <c r="X58" s="75">
        <f t="shared" si="23"/>
        <v>1.6</v>
      </c>
      <c r="Y58" s="76">
        <f t="shared" si="24"/>
        <v>0.5090000000000001</v>
      </c>
      <c r="Z58" s="46"/>
    </row>
    <row r="59" spans="1:26" s="9" customFormat="1" ht="18" customHeight="1">
      <c r="A59" s="31" t="s">
        <v>10</v>
      </c>
      <c r="B59" s="32" t="s">
        <v>57</v>
      </c>
      <c r="C59" s="26" t="s">
        <v>89</v>
      </c>
      <c r="D59" s="27" t="s">
        <v>119</v>
      </c>
      <c r="E59" s="51">
        <v>1.6</v>
      </c>
      <c r="F59" s="27" t="s">
        <v>120</v>
      </c>
      <c r="G59" s="51">
        <v>1.6</v>
      </c>
      <c r="H59" s="27" t="s">
        <v>118</v>
      </c>
      <c r="I59" s="27" t="s">
        <v>118</v>
      </c>
      <c r="J59" s="27">
        <v>0.122</v>
      </c>
      <c r="K59" s="111">
        <v>0</v>
      </c>
      <c r="L59" s="112"/>
      <c r="M59" s="27">
        <f t="shared" si="18"/>
        <v>0.122</v>
      </c>
      <c r="N59" s="27">
        <v>0</v>
      </c>
      <c r="O59" s="28">
        <f t="shared" si="25"/>
        <v>1.6</v>
      </c>
      <c r="P59" s="52">
        <f t="shared" si="26"/>
        <v>1.4780000000000002</v>
      </c>
      <c r="Q59" s="46"/>
      <c r="R59" s="87">
        <v>0.089</v>
      </c>
      <c r="S59" s="73">
        <f t="shared" si="19"/>
        <v>0.211</v>
      </c>
      <c r="T59" s="73">
        <f t="shared" si="20"/>
        <v>0</v>
      </c>
      <c r="U59" s="74">
        <f t="shared" si="21"/>
        <v>0</v>
      </c>
      <c r="V59" s="73">
        <f t="shared" si="22"/>
        <v>0.211</v>
      </c>
      <c r="W59" s="73">
        <v>0</v>
      </c>
      <c r="X59" s="75">
        <f t="shared" si="23"/>
        <v>1.6</v>
      </c>
      <c r="Y59" s="76">
        <f t="shared" si="24"/>
        <v>1.389</v>
      </c>
      <c r="Z59" s="46"/>
    </row>
    <row r="60" spans="1:26" s="9" customFormat="1" ht="18" customHeight="1">
      <c r="A60" s="31" t="s">
        <v>11</v>
      </c>
      <c r="B60" s="32" t="s">
        <v>58</v>
      </c>
      <c r="C60" s="26" t="s">
        <v>106</v>
      </c>
      <c r="D60" s="27" t="s">
        <v>119</v>
      </c>
      <c r="E60" s="51">
        <v>1</v>
      </c>
      <c r="F60" s="27" t="s">
        <v>120</v>
      </c>
      <c r="G60" s="51">
        <v>2.5</v>
      </c>
      <c r="H60" s="27" t="s">
        <v>118</v>
      </c>
      <c r="I60" s="27" t="s">
        <v>118</v>
      </c>
      <c r="J60" s="27">
        <v>0.088</v>
      </c>
      <c r="K60" s="111">
        <v>0</v>
      </c>
      <c r="L60" s="112"/>
      <c r="M60" s="27">
        <f t="shared" si="18"/>
        <v>0.088</v>
      </c>
      <c r="N60" s="27">
        <v>0</v>
      </c>
      <c r="O60" s="28">
        <f t="shared" si="25"/>
        <v>1</v>
      </c>
      <c r="P60" s="52">
        <f t="shared" si="26"/>
        <v>0.912</v>
      </c>
      <c r="Q60" s="46"/>
      <c r="R60" s="87">
        <v>0.129</v>
      </c>
      <c r="S60" s="73">
        <f t="shared" si="19"/>
        <v>0.217</v>
      </c>
      <c r="T60" s="73">
        <f t="shared" si="20"/>
        <v>0</v>
      </c>
      <c r="U60" s="74">
        <f t="shared" si="21"/>
        <v>0</v>
      </c>
      <c r="V60" s="73">
        <f t="shared" si="22"/>
        <v>0.217</v>
      </c>
      <c r="W60" s="73">
        <v>0</v>
      </c>
      <c r="X60" s="75">
        <f t="shared" si="23"/>
        <v>1</v>
      </c>
      <c r="Y60" s="76">
        <f t="shared" si="24"/>
        <v>0.783</v>
      </c>
      <c r="Z60" s="46"/>
    </row>
    <row r="61" spans="1:26" s="9" customFormat="1" ht="18" customHeight="1">
      <c r="A61" s="31" t="s">
        <v>12</v>
      </c>
      <c r="B61" s="32" t="s">
        <v>59</v>
      </c>
      <c r="C61" s="26" t="s">
        <v>88</v>
      </c>
      <c r="D61" s="27" t="s">
        <v>119</v>
      </c>
      <c r="E61" s="51">
        <v>2.5</v>
      </c>
      <c r="F61" s="27" t="s">
        <v>120</v>
      </c>
      <c r="G61" s="51">
        <v>2.5</v>
      </c>
      <c r="H61" s="27" t="s">
        <v>118</v>
      </c>
      <c r="I61" s="27" t="s">
        <v>118</v>
      </c>
      <c r="J61" s="27">
        <v>0.288</v>
      </c>
      <c r="K61" s="111">
        <v>0</v>
      </c>
      <c r="L61" s="112"/>
      <c r="M61" s="27">
        <f t="shared" si="18"/>
        <v>0.288</v>
      </c>
      <c r="N61" s="53">
        <v>0</v>
      </c>
      <c r="O61" s="28">
        <f t="shared" si="25"/>
        <v>2.5</v>
      </c>
      <c r="P61" s="52">
        <f t="shared" si="26"/>
        <v>2.212</v>
      </c>
      <c r="Q61" s="46"/>
      <c r="R61" s="87">
        <v>0.837</v>
      </c>
      <c r="S61" s="73">
        <f t="shared" si="19"/>
        <v>1.125</v>
      </c>
      <c r="T61" s="73">
        <f t="shared" si="20"/>
        <v>0</v>
      </c>
      <c r="U61" s="74">
        <f t="shared" si="21"/>
        <v>0</v>
      </c>
      <c r="V61" s="73">
        <f t="shared" si="22"/>
        <v>1.125</v>
      </c>
      <c r="W61" s="73">
        <v>0</v>
      </c>
      <c r="X61" s="75">
        <f t="shared" si="23"/>
        <v>2.5</v>
      </c>
      <c r="Y61" s="76">
        <f t="shared" si="24"/>
        <v>1.375</v>
      </c>
      <c r="Z61" s="46"/>
    </row>
    <row r="62" spans="1:26" ht="18" customHeight="1">
      <c r="A62" s="54"/>
      <c r="B62" s="48" t="s">
        <v>17</v>
      </c>
      <c r="C62" s="36">
        <v>100.5</v>
      </c>
      <c r="D62" s="120">
        <f>SUM(D49:I61)</f>
        <v>100.49999999999994</v>
      </c>
      <c r="E62" s="121"/>
      <c r="F62" s="121"/>
      <c r="G62" s="121"/>
      <c r="H62" s="121"/>
      <c r="I62" s="122"/>
      <c r="J62" s="37">
        <f>SUM(J49:J61)</f>
        <v>6.725999999999999</v>
      </c>
      <c r="K62" s="114">
        <v>0</v>
      </c>
      <c r="L62" s="115"/>
      <c r="M62" s="37">
        <f>SUM(M49:M61)</f>
        <v>6.725999999999999</v>
      </c>
      <c r="N62" s="37">
        <f>SUM(N49:N61)</f>
        <v>0</v>
      </c>
      <c r="O62" s="37">
        <f>SUM(O49:O61)</f>
        <v>44.80000000000001</v>
      </c>
      <c r="P62" s="38">
        <f>SUM(P49:P61)</f>
        <v>38.074000000000005</v>
      </c>
      <c r="Q62" s="43"/>
      <c r="R62" s="84"/>
      <c r="S62" s="43"/>
      <c r="T62" s="43"/>
      <c r="U62" s="43"/>
      <c r="V62" s="41"/>
      <c r="W62" s="41"/>
      <c r="X62" s="41"/>
      <c r="Y62" s="41"/>
      <c r="Z62" s="41"/>
    </row>
    <row r="63" spans="1:26" s="7" customFormat="1" ht="15.75" customHeight="1">
      <c r="A63" s="34"/>
      <c r="B63" s="35" t="s">
        <v>98</v>
      </c>
      <c r="C63" s="36"/>
      <c r="D63" s="128"/>
      <c r="E63" s="129"/>
      <c r="F63" s="129"/>
      <c r="G63" s="129"/>
      <c r="H63" s="129"/>
      <c r="I63" s="130"/>
      <c r="J63" s="37"/>
      <c r="K63" s="38"/>
      <c r="L63" s="40"/>
      <c r="M63" s="37"/>
      <c r="N63" s="37"/>
      <c r="O63" s="37"/>
      <c r="P63" s="38"/>
      <c r="Q63" s="39"/>
      <c r="R63" s="83"/>
      <c r="S63" s="39"/>
      <c r="T63" s="39"/>
      <c r="U63" s="39"/>
      <c r="V63" s="34"/>
      <c r="W63" s="34"/>
      <c r="X63" s="34"/>
      <c r="Y63" s="34"/>
      <c r="Z63" s="34"/>
    </row>
    <row r="64" spans="1:26" ht="18" customHeight="1">
      <c r="A64" s="41"/>
      <c r="B64" s="35" t="s">
        <v>99</v>
      </c>
      <c r="C64" s="42"/>
      <c r="D64" s="109"/>
      <c r="E64" s="119"/>
      <c r="F64" s="119"/>
      <c r="G64" s="119"/>
      <c r="H64" s="119"/>
      <c r="I64" s="110"/>
      <c r="J64" s="41"/>
      <c r="K64" s="109"/>
      <c r="L64" s="110"/>
      <c r="M64" s="41"/>
      <c r="N64" s="41"/>
      <c r="O64" s="41"/>
      <c r="P64" s="38">
        <f>P62</f>
        <v>38.074000000000005</v>
      </c>
      <c r="Q64" s="43"/>
      <c r="R64" s="84"/>
      <c r="S64" s="43"/>
      <c r="T64" s="43"/>
      <c r="U64" s="43"/>
      <c r="V64" s="41"/>
      <c r="W64" s="41"/>
      <c r="X64" s="41"/>
      <c r="Y64" s="41"/>
      <c r="Z64" s="41"/>
    </row>
    <row r="65" spans="1:26" ht="18" customHeight="1">
      <c r="A65" s="95" t="s">
        <v>75</v>
      </c>
      <c r="B65" s="96"/>
      <c r="C65" s="96"/>
      <c r="D65" s="96"/>
      <c r="E65" s="96"/>
      <c r="F65" s="96"/>
      <c r="G65" s="96"/>
      <c r="H65" s="96"/>
      <c r="I65" s="96"/>
      <c r="J65" s="96"/>
      <c r="K65" s="96"/>
      <c r="L65" s="96"/>
      <c r="M65" s="96"/>
      <c r="N65" s="96"/>
      <c r="O65" s="96"/>
      <c r="P65" s="96"/>
      <c r="Q65" s="96"/>
      <c r="R65" s="96"/>
      <c r="S65" s="96"/>
      <c r="T65" s="96"/>
      <c r="U65" s="96"/>
      <c r="V65" s="96"/>
      <c r="W65" s="96"/>
      <c r="X65" s="96"/>
      <c r="Y65" s="96"/>
      <c r="Z65" s="96"/>
    </row>
    <row r="66" spans="1:26" s="6" customFormat="1" ht="18" customHeight="1">
      <c r="A66" s="91" t="s">
        <v>97</v>
      </c>
      <c r="B66" s="92"/>
      <c r="C66" s="92"/>
      <c r="D66" s="92"/>
      <c r="E66" s="92"/>
      <c r="F66" s="92"/>
      <c r="G66" s="92"/>
      <c r="H66" s="92"/>
      <c r="I66" s="92"/>
      <c r="J66" s="92"/>
      <c r="K66" s="92"/>
      <c r="L66" s="92"/>
      <c r="M66" s="92"/>
      <c r="N66" s="92"/>
      <c r="O66" s="92"/>
      <c r="P66" s="92"/>
      <c r="Q66" s="92"/>
      <c r="R66" s="92"/>
      <c r="S66" s="92"/>
      <c r="T66" s="92"/>
      <c r="U66" s="92"/>
      <c r="V66" s="92"/>
      <c r="W66" s="92"/>
      <c r="X66" s="92"/>
      <c r="Y66" s="92"/>
      <c r="Z66" s="92"/>
    </row>
    <row r="67" spans="1:26" s="8" customFormat="1" ht="18" customHeight="1">
      <c r="A67" s="31" t="s">
        <v>0</v>
      </c>
      <c r="B67" s="32" t="s">
        <v>66</v>
      </c>
      <c r="C67" s="55">
        <v>2.5</v>
      </c>
      <c r="D67" s="27" t="s">
        <v>119</v>
      </c>
      <c r="E67" s="56">
        <v>2.5</v>
      </c>
      <c r="F67" s="27" t="s">
        <v>118</v>
      </c>
      <c r="G67" s="27" t="s">
        <v>118</v>
      </c>
      <c r="H67" s="27" t="s">
        <v>118</v>
      </c>
      <c r="I67" s="27" t="s">
        <v>118</v>
      </c>
      <c r="J67" s="27">
        <v>0.2</v>
      </c>
      <c r="K67" s="107">
        <v>0</v>
      </c>
      <c r="L67" s="108"/>
      <c r="M67" s="57">
        <f>J67</f>
        <v>0.2</v>
      </c>
      <c r="N67" s="58">
        <v>0</v>
      </c>
      <c r="O67" s="28">
        <f>MIN(D67:I67)</f>
        <v>2.5</v>
      </c>
      <c r="P67" s="52">
        <f aca="true" t="shared" si="27" ref="P67:P82">O67-M67</f>
        <v>2.3</v>
      </c>
      <c r="Q67" s="46"/>
      <c r="R67" s="87">
        <v>0.025</v>
      </c>
      <c r="S67" s="73">
        <f>J67+R67</f>
        <v>0.225</v>
      </c>
      <c r="T67" s="73">
        <f aca="true" t="shared" si="28" ref="T67:U69">K67</f>
        <v>0</v>
      </c>
      <c r="U67" s="74">
        <f t="shared" si="28"/>
        <v>0</v>
      </c>
      <c r="V67" s="73">
        <f>S67-T67</f>
        <v>0.225</v>
      </c>
      <c r="W67" s="73">
        <v>0</v>
      </c>
      <c r="X67" s="75">
        <f>O67</f>
        <v>2.5</v>
      </c>
      <c r="Y67" s="76">
        <f>X67-V67</f>
        <v>2.275</v>
      </c>
      <c r="Z67" s="46"/>
    </row>
    <row r="68" spans="1:26" s="8" customFormat="1" ht="18" customHeight="1">
      <c r="A68" s="31" t="s">
        <v>1</v>
      </c>
      <c r="B68" s="33" t="s">
        <v>67</v>
      </c>
      <c r="C68" s="55">
        <v>2.5</v>
      </c>
      <c r="D68" s="27" t="s">
        <v>119</v>
      </c>
      <c r="E68" s="56">
        <v>2.5</v>
      </c>
      <c r="F68" s="27" t="s">
        <v>118</v>
      </c>
      <c r="G68" s="27" t="s">
        <v>118</v>
      </c>
      <c r="H68" s="27" t="s">
        <v>118</v>
      </c>
      <c r="I68" s="27" t="s">
        <v>118</v>
      </c>
      <c r="J68" s="27">
        <v>0</v>
      </c>
      <c r="K68" s="107">
        <v>0</v>
      </c>
      <c r="L68" s="108"/>
      <c r="M68" s="57">
        <f>J68</f>
        <v>0</v>
      </c>
      <c r="N68" s="58">
        <v>0</v>
      </c>
      <c r="O68" s="28">
        <f>MIN(D68:I68)</f>
        <v>2.5</v>
      </c>
      <c r="P68" s="52">
        <f t="shared" si="27"/>
        <v>2.5</v>
      </c>
      <c r="Q68" s="46"/>
      <c r="R68" s="87">
        <v>0.053</v>
      </c>
      <c r="S68" s="73">
        <f>J68+R68</f>
        <v>0.053</v>
      </c>
      <c r="T68" s="73">
        <f t="shared" si="28"/>
        <v>0</v>
      </c>
      <c r="U68" s="74">
        <f t="shared" si="28"/>
        <v>0</v>
      </c>
      <c r="V68" s="73">
        <f>S68-T68</f>
        <v>0.053</v>
      </c>
      <c r="W68" s="73">
        <v>0</v>
      </c>
      <c r="X68" s="75">
        <f>O68</f>
        <v>2.5</v>
      </c>
      <c r="Y68" s="76">
        <f>X68-V68</f>
        <v>2.447</v>
      </c>
      <c r="Z68" s="46"/>
    </row>
    <row r="69" spans="1:26" s="8" customFormat="1" ht="18" customHeight="1">
      <c r="A69" s="31" t="s">
        <v>2</v>
      </c>
      <c r="B69" s="32" t="s">
        <v>68</v>
      </c>
      <c r="C69" s="55">
        <v>1</v>
      </c>
      <c r="D69" s="27" t="s">
        <v>119</v>
      </c>
      <c r="E69" s="56">
        <v>1</v>
      </c>
      <c r="F69" s="27" t="s">
        <v>118</v>
      </c>
      <c r="G69" s="27" t="s">
        <v>118</v>
      </c>
      <c r="H69" s="27" t="s">
        <v>118</v>
      </c>
      <c r="I69" s="27" t="s">
        <v>118</v>
      </c>
      <c r="J69" s="27">
        <v>0.055</v>
      </c>
      <c r="K69" s="107">
        <v>0</v>
      </c>
      <c r="L69" s="108"/>
      <c r="M69" s="57">
        <f>J69</f>
        <v>0.055</v>
      </c>
      <c r="N69" s="58">
        <v>0</v>
      </c>
      <c r="O69" s="28">
        <f>MIN(D69:I69)</f>
        <v>1</v>
      </c>
      <c r="P69" s="52">
        <f t="shared" si="27"/>
        <v>0.945</v>
      </c>
      <c r="Q69" s="46"/>
      <c r="R69" s="87">
        <v>0</v>
      </c>
      <c r="S69" s="73">
        <f>J69+R69</f>
        <v>0.055</v>
      </c>
      <c r="T69" s="73">
        <f t="shared" si="28"/>
        <v>0</v>
      </c>
      <c r="U69" s="74">
        <f t="shared" si="28"/>
        <v>0</v>
      </c>
      <c r="V69" s="73">
        <f>S69-T69</f>
        <v>0.055</v>
      </c>
      <c r="W69" s="73">
        <v>0</v>
      </c>
      <c r="X69" s="75">
        <f>O69</f>
        <v>1</v>
      </c>
      <c r="Y69" s="76">
        <f>X69-V69</f>
        <v>0.945</v>
      </c>
      <c r="Z69" s="46"/>
    </row>
    <row r="70" spans="1:26" s="6" customFormat="1" ht="18" customHeight="1">
      <c r="A70" s="91" t="s">
        <v>96</v>
      </c>
      <c r="B70" s="92"/>
      <c r="C70" s="92"/>
      <c r="D70" s="92"/>
      <c r="E70" s="92"/>
      <c r="F70" s="92"/>
      <c r="G70" s="92"/>
      <c r="H70" s="92"/>
      <c r="I70" s="92"/>
      <c r="J70" s="92"/>
      <c r="K70" s="92"/>
      <c r="L70" s="92"/>
      <c r="M70" s="92"/>
      <c r="N70" s="92"/>
      <c r="O70" s="92"/>
      <c r="P70" s="92"/>
      <c r="Q70" s="92"/>
      <c r="R70" s="92"/>
      <c r="S70" s="92"/>
      <c r="T70" s="92"/>
      <c r="U70" s="92"/>
      <c r="V70" s="92"/>
      <c r="W70" s="92"/>
      <c r="X70" s="92"/>
      <c r="Y70" s="92"/>
      <c r="Z70" s="93"/>
    </row>
    <row r="71" spans="1:26" s="9" customFormat="1" ht="18" customHeight="1">
      <c r="A71" s="59" t="s">
        <v>3</v>
      </c>
      <c r="B71" s="60" t="s">
        <v>60</v>
      </c>
      <c r="C71" s="61" t="s">
        <v>114</v>
      </c>
      <c r="D71" s="62" t="s">
        <v>119</v>
      </c>
      <c r="E71" s="63">
        <v>25</v>
      </c>
      <c r="F71" s="62" t="s">
        <v>120</v>
      </c>
      <c r="G71" s="63">
        <v>25</v>
      </c>
      <c r="H71" s="62" t="s">
        <v>122</v>
      </c>
      <c r="I71" s="64">
        <v>63</v>
      </c>
      <c r="J71" s="62">
        <v>38.633</v>
      </c>
      <c r="K71" s="116">
        <v>0</v>
      </c>
      <c r="L71" s="117"/>
      <c r="M71" s="65">
        <f aca="true" t="shared" si="29" ref="M71:M82">J71</f>
        <v>38.633</v>
      </c>
      <c r="N71" s="66">
        <v>0</v>
      </c>
      <c r="O71" s="64">
        <f aca="true" t="shared" si="30" ref="O71:O82">MIN(D71:I71)</f>
        <v>25</v>
      </c>
      <c r="P71" s="67">
        <f>O71-M71</f>
        <v>-13.633000000000003</v>
      </c>
      <c r="Q71" s="68"/>
      <c r="R71" s="88">
        <v>7.337</v>
      </c>
      <c r="S71" s="77">
        <f aca="true" t="shared" si="31" ref="S71:S82">J71+R71</f>
        <v>45.97</v>
      </c>
      <c r="T71" s="77">
        <f aca="true" t="shared" si="32" ref="T71:T82">K71</f>
        <v>0</v>
      </c>
      <c r="U71" s="78">
        <f aca="true" t="shared" si="33" ref="U71:U82">L71</f>
        <v>0</v>
      </c>
      <c r="V71" s="77">
        <f aca="true" t="shared" si="34" ref="V71:V82">S71-T71</f>
        <v>45.97</v>
      </c>
      <c r="W71" s="77">
        <v>0</v>
      </c>
      <c r="X71" s="79">
        <f aca="true" t="shared" si="35" ref="X71:X82">O71</f>
        <v>25</v>
      </c>
      <c r="Y71" s="80">
        <f aca="true" t="shared" si="36" ref="Y71:Y82">X71-V71</f>
        <v>-20.97</v>
      </c>
      <c r="Z71" s="68"/>
    </row>
    <row r="72" spans="1:26" s="9" customFormat="1" ht="18" customHeight="1">
      <c r="A72" s="59" t="s">
        <v>4</v>
      </c>
      <c r="B72" s="146" t="s">
        <v>61</v>
      </c>
      <c r="C72" s="143" t="s">
        <v>115</v>
      </c>
      <c r="D72" s="62" t="s">
        <v>119</v>
      </c>
      <c r="E72" s="63">
        <v>10</v>
      </c>
      <c r="F72" s="62" t="s">
        <v>120</v>
      </c>
      <c r="G72" s="63">
        <v>6.3</v>
      </c>
      <c r="H72" s="62" t="s">
        <v>118</v>
      </c>
      <c r="I72" s="62" t="s">
        <v>118</v>
      </c>
      <c r="J72" s="62">
        <v>3.177</v>
      </c>
      <c r="K72" s="116">
        <v>0</v>
      </c>
      <c r="L72" s="117"/>
      <c r="M72" s="65">
        <f t="shared" si="29"/>
        <v>3.177</v>
      </c>
      <c r="N72" s="66">
        <v>0</v>
      </c>
      <c r="O72" s="64">
        <f t="shared" si="30"/>
        <v>6.3</v>
      </c>
      <c r="P72" s="67">
        <f t="shared" si="27"/>
        <v>3.1229999999999998</v>
      </c>
      <c r="Q72" s="68"/>
      <c r="R72" s="88">
        <v>4.08</v>
      </c>
      <c r="S72" s="77">
        <f t="shared" si="31"/>
        <v>7.257</v>
      </c>
      <c r="T72" s="77">
        <f t="shared" si="32"/>
        <v>0</v>
      </c>
      <c r="U72" s="78">
        <f t="shared" si="33"/>
        <v>0</v>
      </c>
      <c r="V72" s="77">
        <f t="shared" si="34"/>
        <v>7.257</v>
      </c>
      <c r="W72" s="77">
        <v>0</v>
      </c>
      <c r="X72" s="79">
        <f t="shared" si="35"/>
        <v>6.3</v>
      </c>
      <c r="Y72" s="80">
        <f t="shared" si="36"/>
        <v>-0.9569999999999999</v>
      </c>
      <c r="Z72" s="68"/>
    </row>
    <row r="73" spans="1:26" s="9" customFormat="1" ht="18" customHeight="1">
      <c r="A73" s="31" t="s">
        <v>5</v>
      </c>
      <c r="B73" s="32" t="s">
        <v>62</v>
      </c>
      <c r="C73" s="26" t="s">
        <v>90</v>
      </c>
      <c r="D73" s="27" t="s">
        <v>119</v>
      </c>
      <c r="E73" s="56">
        <v>6.3</v>
      </c>
      <c r="F73" s="27" t="s">
        <v>120</v>
      </c>
      <c r="G73" s="56">
        <v>6.3</v>
      </c>
      <c r="H73" s="27" t="s">
        <v>118</v>
      </c>
      <c r="I73" s="27" t="s">
        <v>118</v>
      </c>
      <c r="J73" s="27">
        <v>0.755</v>
      </c>
      <c r="K73" s="107">
        <v>0</v>
      </c>
      <c r="L73" s="108"/>
      <c r="M73" s="57">
        <f t="shared" si="29"/>
        <v>0.755</v>
      </c>
      <c r="N73" s="58">
        <v>0</v>
      </c>
      <c r="O73" s="28">
        <f t="shared" si="30"/>
        <v>6.3</v>
      </c>
      <c r="P73" s="52">
        <f t="shared" si="27"/>
        <v>5.545</v>
      </c>
      <c r="Q73" s="46"/>
      <c r="R73" s="87">
        <v>4.436</v>
      </c>
      <c r="S73" s="73">
        <f t="shared" si="31"/>
        <v>5.191</v>
      </c>
      <c r="T73" s="73">
        <f t="shared" si="32"/>
        <v>0</v>
      </c>
      <c r="U73" s="74">
        <f t="shared" si="33"/>
        <v>0</v>
      </c>
      <c r="V73" s="73">
        <f t="shared" si="34"/>
        <v>5.191</v>
      </c>
      <c r="W73" s="73">
        <v>0</v>
      </c>
      <c r="X73" s="75">
        <f t="shared" si="35"/>
        <v>6.3</v>
      </c>
      <c r="Y73" s="76">
        <f t="shared" si="36"/>
        <v>1.109</v>
      </c>
      <c r="Z73" s="46"/>
    </row>
    <row r="74" spans="1:26" s="9" customFormat="1" ht="18" customHeight="1">
      <c r="A74" s="31" t="s">
        <v>6</v>
      </c>
      <c r="B74" s="32" t="s">
        <v>63</v>
      </c>
      <c r="C74" s="26" t="s">
        <v>88</v>
      </c>
      <c r="D74" s="27" t="s">
        <v>119</v>
      </c>
      <c r="E74" s="56">
        <v>2.5</v>
      </c>
      <c r="F74" s="27" t="s">
        <v>120</v>
      </c>
      <c r="G74" s="56"/>
      <c r="H74" s="27" t="s">
        <v>118</v>
      </c>
      <c r="I74" s="27" t="s">
        <v>118</v>
      </c>
      <c r="J74" s="27">
        <v>0.133</v>
      </c>
      <c r="K74" s="107">
        <v>0</v>
      </c>
      <c r="L74" s="108"/>
      <c r="M74" s="57">
        <f t="shared" si="29"/>
        <v>0.133</v>
      </c>
      <c r="N74" s="58">
        <v>0</v>
      </c>
      <c r="O74" s="28">
        <f t="shared" si="30"/>
        <v>2.5</v>
      </c>
      <c r="P74" s="52">
        <f t="shared" si="27"/>
        <v>2.367</v>
      </c>
      <c r="Q74" s="46"/>
      <c r="R74" s="87">
        <v>0.343</v>
      </c>
      <c r="S74" s="73">
        <f t="shared" si="31"/>
        <v>0.47600000000000003</v>
      </c>
      <c r="T74" s="73">
        <f t="shared" si="32"/>
        <v>0</v>
      </c>
      <c r="U74" s="74">
        <f t="shared" si="33"/>
        <v>0</v>
      </c>
      <c r="V74" s="73">
        <f t="shared" si="34"/>
        <v>0.47600000000000003</v>
      </c>
      <c r="W74" s="73">
        <v>0</v>
      </c>
      <c r="X74" s="75">
        <f t="shared" si="35"/>
        <v>2.5</v>
      </c>
      <c r="Y74" s="76">
        <f t="shared" si="36"/>
        <v>2.024</v>
      </c>
      <c r="Z74" s="46"/>
    </row>
    <row r="75" spans="1:26" s="9" customFormat="1" ht="18" customHeight="1">
      <c r="A75" s="31" t="s">
        <v>7</v>
      </c>
      <c r="B75" s="33" t="s">
        <v>64</v>
      </c>
      <c r="C75" s="26" t="s">
        <v>90</v>
      </c>
      <c r="D75" s="27" t="s">
        <v>119</v>
      </c>
      <c r="E75" s="56">
        <v>6.3</v>
      </c>
      <c r="F75" s="27" t="s">
        <v>120</v>
      </c>
      <c r="G75" s="56">
        <v>6.3</v>
      </c>
      <c r="H75" s="27" t="s">
        <v>118</v>
      </c>
      <c r="I75" s="27" t="s">
        <v>118</v>
      </c>
      <c r="J75" s="27">
        <v>0.677</v>
      </c>
      <c r="K75" s="107">
        <v>0</v>
      </c>
      <c r="L75" s="108"/>
      <c r="M75" s="57">
        <f t="shared" si="29"/>
        <v>0.677</v>
      </c>
      <c r="N75" s="58">
        <v>0</v>
      </c>
      <c r="O75" s="28">
        <f t="shared" si="30"/>
        <v>6.3</v>
      </c>
      <c r="P75" s="52">
        <f t="shared" si="27"/>
        <v>5.622999999999999</v>
      </c>
      <c r="Q75" s="46"/>
      <c r="R75" s="87">
        <v>2.613</v>
      </c>
      <c r="S75" s="73">
        <f t="shared" si="31"/>
        <v>3.29</v>
      </c>
      <c r="T75" s="73">
        <f t="shared" si="32"/>
        <v>0</v>
      </c>
      <c r="U75" s="74">
        <f t="shared" si="33"/>
        <v>0</v>
      </c>
      <c r="V75" s="73">
        <f t="shared" si="34"/>
        <v>3.29</v>
      </c>
      <c r="W75" s="73">
        <v>0</v>
      </c>
      <c r="X75" s="75">
        <f t="shared" si="35"/>
        <v>6.3</v>
      </c>
      <c r="Y75" s="76">
        <f t="shared" si="36"/>
        <v>3.01</v>
      </c>
      <c r="Z75" s="46"/>
    </row>
    <row r="76" spans="1:26" s="9" customFormat="1" ht="18" customHeight="1">
      <c r="A76" s="31" t="s">
        <v>8</v>
      </c>
      <c r="B76" s="33" t="s">
        <v>65</v>
      </c>
      <c r="C76" s="26" t="s">
        <v>105</v>
      </c>
      <c r="D76" s="27" t="s">
        <v>119</v>
      </c>
      <c r="E76" s="56">
        <v>10</v>
      </c>
      <c r="F76" s="27" t="s">
        <v>120</v>
      </c>
      <c r="G76" s="56">
        <v>10</v>
      </c>
      <c r="H76" s="27" t="s">
        <v>118</v>
      </c>
      <c r="I76" s="27" t="s">
        <v>118</v>
      </c>
      <c r="J76" s="27">
        <v>0.477</v>
      </c>
      <c r="K76" s="107">
        <v>0</v>
      </c>
      <c r="L76" s="108"/>
      <c r="M76" s="57">
        <f t="shared" si="29"/>
        <v>0.477</v>
      </c>
      <c r="N76" s="58">
        <v>0</v>
      </c>
      <c r="O76" s="28">
        <f t="shared" si="30"/>
        <v>10</v>
      </c>
      <c r="P76" s="52">
        <f t="shared" si="27"/>
        <v>9.523</v>
      </c>
      <c r="Q76" s="46"/>
      <c r="R76" s="87">
        <v>0.011</v>
      </c>
      <c r="S76" s="73">
        <f t="shared" si="31"/>
        <v>0.488</v>
      </c>
      <c r="T76" s="73">
        <f t="shared" si="32"/>
        <v>0</v>
      </c>
      <c r="U76" s="74">
        <f t="shared" si="33"/>
        <v>0</v>
      </c>
      <c r="V76" s="73">
        <f t="shared" si="34"/>
        <v>0.488</v>
      </c>
      <c r="W76" s="73">
        <v>0</v>
      </c>
      <c r="X76" s="75">
        <f t="shared" si="35"/>
        <v>10</v>
      </c>
      <c r="Y76" s="76">
        <f t="shared" si="36"/>
        <v>9.512</v>
      </c>
      <c r="Z76" s="46"/>
    </row>
    <row r="77" spans="1:26" s="9" customFormat="1" ht="18" customHeight="1">
      <c r="A77" s="31" t="s">
        <v>9</v>
      </c>
      <c r="B77" s="32" t="s">
        <v>69</v>
      </c>
      <c r="C77" s="26" t="s">
        <v>91</v>
      </c>
      <c r="D77" s="27" t="s">
        <v>119</v>
      </c>
      <c r="E77" s="56">
        <v>1.6</v>
      </c>
      <c r="F77" s="27" t="s">
        <v>120</v>
      </c>
      <c r="G77" s="56">
        <v>2.5</v>
      </c>
      <c r="H77" s="27" t="s">
        <v>118</v>
      </c>
      <c r="I77" s="27" t="s">
        <v>118</v>
      </c>
      <c r="J77" s="27">
        <v>0.222</v>
      </c>
      <c r="K77" s="107">
        <v>0</v>
      </c>
      <c r="L77" s="108"/>
      <c r="M77" s="57">
        <f t="shared" si="29"/>
        <v>0.222</v>
      </c>
      <c r="N77" s="58">
        <v>0</v>
      </c>
      <c r="O77" s="28">
        <f t="shared" si="30"/>
        <v>1.6</v>
      </c>
      <c r="P77" s="52">
        <f t="shared" si="27"/>
        <v>1.3780000000000001</v>
      </c>
      <c r="Q77" s="46"/>
      <c r="R77" s="87">
        <v>0.215</v>
      </c>
      <c r="S77" s="73">
        <f t="shared" si="31"/>
        <v>0.437</v>
      </c>
      <c r="T77" s="73">
        <f t="shared" si="32"/>
        <v>0</v>
      </c>
      <c r="U77" s="74">
        <f t="shared" si="33"/>
        <v>0</v>
      </c>
      <c r="V77" s="73">
        <f t="shared" si="34"/>
        <v>0.437</v>
      </c>
      <c r="W77" s="73">
        <v>0</v>
      </c>
      <c r="X77" s="75">
        <f t="shared" si="35"/>
        <v>1.6</v>
      </c>
      <c r="Y77" s="76">
        <f t="shared" si="36"/>
        <v>1.163</v>
      </c>
      <c r="Z77" s="46"/>
    </row>
    <row r="78" spans="1:26" s="9" customFormat="1" ht="18" customHeight="1">
      <c r="A78" s="31" t="s">
        <v>10</v>
      </c>
      <c r="B78" s="33" t="s">
        <v>70</v>
      </c>
      <c r="C78" s="26" t="s">
        <v>89</v>
      </c>
      <c r="D78" s="27" t="s">
        <v>119</v>
      </c>
      <c r="E78" s="56">
        <v>1.6</v>
      </c>
      <c r="F78" s="27" t="s">
        <v>120</v>
      </c>
      <c r="G78" s="56">
        <v>1.6</v>
      </c>
      <c r="H78" s="27" t="s">
        <v>118</v>
      </c>
      <c r="I78" s="27" t="s">
        <v>118</v>
      </c>
      <c r="J78" s="27">
        <v>0.066</v>
      </c>
      <c r="K78" s="107">
        <v>0</v>
      </c>
      <c r="L78" s="108"/>
      <c r="M78" s="57">
        <f t="shared" si="29"/>
        <v>0.066</v>
      </c>
      <c r="N78" s="58">
        <v>0</v>
      </c>
      <c r="O78" s="28">
        <f t="shared" si="30"/>
        <v>1.6</v>
      </c>
      <c r="P78" s="52">
        <f t="shared" si="27"/>
        <v>1.534</v>
      </c>
      <c r="Q78" s="46"/>
      <c r="R78" s="87">
        <v>0.098</v>
      </c>
      <c r="S78" s="73">
        <f t="shared" si="31"/>
        <v>0.164</v>
      </c>
      <c r="T78" s="73">
        <f t="shared" si="32"/>
        <v>0</v>
      </c>
      <c r="U78" s="74">
        <f t="shared" si="33"/>
        <v>0</v>
      </c>
      <c r="V78" s="73">
        <f t="shared" si="34"/>
        <v>0.164</v>
      </c>
      <c r="W78" s="73">
        <v>0</v>
      </c>
      <c r="X78" s="75">
        <f t="shared" si="35"/>
        <v>1.6</v>
      </c>
      <c r="Y78" s="76">
        <f t="shared" si="36"/>
        <v>1.4360000000000002</v>
      </c>
      <c r="Z78" s="46"/>
    </row>
    <row r="79" spans="1:26" s="9" customFormat="1" ht="18" customHeight="1">
      <c r="A79" s="31" t="s">
        <v>11</v>
      </c>
      <c r="B79" s="33" t="s">
        <v>71</v>
      </c>
      <c r="C79" s="26" t="s">
        <v>116</v>
      </c>
      <c r="D79" s="27" t="s">
        <v>119</v>
      </c>
      <c r="E79" s="56">
        <v>2.5</v>
      </c>
      <c r="F79" s="27" t="s">
        <v>120</v>
      </c>
      <c r="G79" s="56">
        <v>4</v>
      </c>
      <c r="H79" s="27" t="s">
        <v>118</v>
      </c>
      <c r="I79" s="27" t="s">
        <v>118</v>
      </c>
      <c r="J79" s="27">
        <v>0.344</v>
      </c>
      <c r="K79" s="107">
        <v>0</v>
      </c>
      <c r="L79" s="108"/>
      <c r="M79" s="57">
        <f>J79</f>
        <v>0.344</v>
      </c>
      <c r="N79" s="58">
        <v>0</v>
      </c>
      <c r="O79" s="28">
        <f t="shared" si="30"/>
        <v>2.5</v>
      </c>
      <c r="P79" s="52">
        <f t="shared" si="27"/>
        <v>2.156</v>
      </c>
      <c r="Q79" s="46"/>
      <c r="R79" s="87">
        <v>0.614</v>
      </c>
      <c r="S79" s="73">
        <f t="shared" si="31"/>
        <v>0.958</v>
      </c>
      <c r="T79" s="73">
        <f t="shared" si="32"/>
        <v>0</v>
      </c>
      <c r="U79" s="74">
        <f t="shared" si="33"/>
        <v>0</v>
      </c>
      <c r="V79" s="73">
        <f t="shared" si="34"/>
        <v>0.958</v>
      </c>
      <c r="W79" s="73">
        <v>0</v>
      </c>
      <c r="X79" s="75">
        <f t="shared" si="35"/>
        <v>2.5</v>
      </c>
      <c r="Y79" s="76">
        <f t="shared" si="36"/>
        <v>1.542</v>
      </c>
      <c r="Z79" s="46"/>
    </row>
    <row r="80" spans="1:26" s="9" customFormat="1" ht="18" customHeight="1">
      <c r="A80" s="31" t="s">
        <v>12</v>
      </c>
      <c r="B80" s="33" t="s">
        <v>72</v>
      </c>
      <c r="C80" s="26" t="s">
        <v>88</v>
      </c>
      <c r="D80" s="27" t="s">
        <v>119</v>
      </c>
      <c r="E80" s="56">
        <v>2.5</v>
      </c>
      <c r="F80" s="27" t="s">
        <v>120</v>
      </c>
      <c r="G80" s="56">
        <v>2.5</v>
      </c>
      <c r="H80" s="27" t="s">
        <v>118</v>
      </c>
      <c r="I80" s="27" t="s">
        <v>118</v>
      </c>
      <c r="J80" s="27">
        <v>0.155</v>
      </c>
      <c r="K80" s="107">
        <v>0</v>
      </c>
      <c r="L80" s="108"/>
      <c r="M80" s="57">
        <f t="shared" si="29"/>
        <v>0.155</v>
      </c>
      <c r="N80" s="58">
        <v>0</v>
      </c>
      <c r="O80" s="28">
        <f t="shared" si="30"/>
        <v>2.5</v>
      </c>
      <c r="P80" s="52">
        <f t="shared" si="27"/>
        <v>2.345</v>
      </c>
      <c r="Q80" s="46"/>
      <c r="R80" s="87">
        <v>0.65</v>
      </c>
      <c r="S80" s="73">
        <f t="shared" si="31"/>
        <v>0.805</v>
      </c>
      <c r="T80" s="73">
        <f t="shared" si="32"/>
        <v>0</v>
      </c>
      <c r="U80" s="74">
        <f t="shared" si="33"/>
        <v>0</v>
      </c>
      <c r="V80" s="73">
        <f t="shared" si="34"/>
        <v>0.805</v>
      </c>
      <c r="W80" s="73">
        <v>0</v>
      </c>
      <c r="X80" s="75">
        <f t="shared" si="35"/>
        <v>2.5</v>
      </c>
      <c r="Y80" s="76">
        <f t="shared" si="36"/>
        <v>1.6949999999999998</v>
      </c>
      <c r="Z80" s="46"/>
    </row>
    <row r="81" spans="1:26" s="9" customFormat="1" ht="18" customHeight="1">
      <c r="A81" s="31" t="s">
        <v>13</v>
      </c>
      <c r="B81" s="33" t="s">
        <v>73</v>
      </c>
      <c r="C81" s="26" t="s">
        <v>113</v>
      </c>
      <c r="D81" s="27" t="s">
        <v>119</v>
      </c>
      <c r="E81" s="56">
        <v>1</v>
      </c>
      <c r="F81" s="27" t="s">
        <v>120</v>
      </c>
      <c r="G81" s="56">
        <v>1.6</v>
      </c>
      <c r="H81" s="27" t="s">
        <v>118</v>
      </c>
      <c r="I81" s="27" t="s">
        <v>118</v>
      </c>
      <c r="J81" s="27">
        <v>0.011</v>
      </c>
      <c r="K81" s="107">
        <v>0</v>
      </c>
      <c r="L81" s="108"/>
      <c r="M81" s="57">
        <f t="shared" si="29"/>
        <v>0.011</v>
      </c>
      <c r="N81" s="58">
        <v>0</v>
      </c>
      <c r="O81" s="28">
        <f t="shared" si="30"/>
        <v>1</v>
      </c>
      <c r="P81" s="52">
        <f t="shared" si="27"/>
        <v>0.989</v>
      </c>
      <c r="Q81" s="46"/>
      <c r="R81" s="87">
        <v>0.003</v>
      </c>
      <c r="S81" s="73">
        <f t="shared" si="31"/>
        <v>0.013999999999999999</v>
      </c>
      <c r="T81" s="73">
        <f t="shared" si="32"/>
        <v>0</v>
      </c>
      <c r="U81" s="74">
        <f t="shared" si="33"/>
        <v>0</v>
      </c>
      <c r="V81" s="73">
        <f t="shared" si="34"/>
        <v>0.013999999999999999</v>
      </c>
      <c r="W81" s="73">
        <v>0</v>
      </c>
      <c r="X81" s="75">
        <f t="shared" si="35"/>
        <v>1</v>
      </c>
      <c r="Y81" s="76">
        <f t="shared" si="36"/>
        <v>0.986</v>
      </c>
      <c r="Z81" s="46"/>
    </row>
    <row r="82" spans="1:26" s="8" customFormat="1" ht="18" customHeight="1">
      <c r="A82" s="31" t="s">
        <v>14</v>
      </c>
      <c r="B82" s="32" t="s">
        <v>74</v>
      </c>
      <c r="C82" s="55" t="s">
        <v>101</v>
      </c>
      <c r="D82" s="27" t="s">
        <v>119</v>
      </c>
      <c r="E82" s="56">
        <v>1.6</v>
      </c>
      <c r="F82" s="27" t="s">
        <v>120</v>
      </c>
      <c r="G82" s="56">
        <v>1</v>
      </c>
      <c r="H82" s="27" t="s">
        <v>118</v>
      </c>
      <c r="I82" s="27" t="s">
        <v>118</v>
      </c>
      <c r="J82" s="27">
        <v>0.033</v>
      </c>
      <c r="K82" s="107">
        <v>0</v>
      </c>
      <c r="L82" s="108"/>
      <c r="M82" s="57">
        <f t="shared" si="29"/>
        <v>0.033</v>
      </c>
      <c r="N82" s="58">
        <v>0</v>
      </c>
      <c r="O82" s="28">
        <f t="shared" si="30"/>
        <v>1</v>
      </c>
      <c r="P82" s="52">
        <f t="shared" si="27"/>
        <v>0.967</v>
      </c>
      <c r="Q82" s="46"/>
      <c r="R82" s="87">
        <v>0.002</v>
      </c>
      <c r="S82" s="73">
        <f t="shared" si="31"/>
        <v>0.035</v>
      </c>
      <c r="T82" s="73">
        <f t="shared" si="32"/>
        <v>0</v>
      </c>
      <c r="U82" s="74">
        <f t="shared" si="33"/>
        <v>0</v>
      </c>
      <c r="V82" s="73">
        <f t="shared" si="34"/>
        <v>0.035</v>
      </c>
      <c r="W82" s="73">
        <v>0</v>
      </c>
      <c r="X82" s="75">
        <f t="shared" si="35"/>
        <v>1</v>
      </c>
      <c r="Y82" s="76">
        <f t="shared" si="36"/>
        <v>0.965</v>
      </c>
      <c r="Z82" s="46"/>
    </row>
    <row r="83" spans="1:26" ht="18" customHeight="1">
      <c r="A83" s="69"/>
      <c r="B83" s="70" t="s">
        <v>17</v>
      </c>
      <c r="C83" s="71">
        <v>209.5</v>
      </c>
      <c r="D83" s="120">
        <f>SUM(E71:I82)</f>
        <v>201.00000000000003</v>
      </c>
      <c r="E83" s="121"/>
      <c r="F83" s="121"/>
      <c r="G83" s="121"/>
      <c r="H83" s="121"/>
      <c r="I83" s="122"/>
      <c r="J83" s="37">
        <f>SUM(J71:J82)+SUM(J67:J69)</f>
        <v>44.93800000000002</v>
      </c>
      <c r="K83" s="114">
        <f>K67</f>
        <v>0</v>
      </c>
      <c r="L83" s="115"/>
      <c r="M83" s="37">
        <f>SUM(M71:M82)+SUM(M67:M69)</f>
        <v>44.93800000000002</v>
      </c>
      <c r="N83" s="37">
        <f>SUM(N71:N82)+SUM(N67:N69)</f>
        <v>0</v>
      </c>
      <c r="O83" s="37">
        <f>SUM(O71:O82)+SUM(O67:O69)</f>
        <v>72.6</v>
      </c>
      <c r="P83" s="38">
        <f>SUM(P82+P81+P80+P79+P78+P77+P76+P75+P74+P73+P72+P69+P68+P67+P71)</f>
        <v>27.661999999999992</v>
      </c>
      <c r="Q83" s="43"/>
      <c r="R83" s="84"/>
      <c r="S83" s="43"/>
      <c r="T83" s="43"/>
      <c r="U83" s="43"/>
      <c r="V83" s="41"/>
      <c r="W83" s="41"/>
      <c r="X83" s="41"/>
      <c r="Y83" s="41"/>
      <c r="Z83" s="41"/>
    </row>
    <row r="84" spans="1:26" s="7" customFormat="1" ht="15.75" customHeight="1">
      <c r="A84" s="34"/>
      <c r="B84" s="35" t="s">
        <v>98</v>
      </c>
      <c r="C84" s="36"/>
      <c r="D84" s="128"/>
      <c r="E84" s="129"/>
      <c r="F84" s="129"/>
      <c r="G84" s="129"/>
      <c r="H84" s="129"/>
      <c r="I84" s="130"/>
      <c r="J84" s="37"/>
      <c r="K84" s="38"/>
      <c r="L84" s="40"/>
      <c r="M84" s="37"/>
      <c r="N84" s="37"/>
      <c r="O84" s="37"/>
      <c r="P84" s="38">
        <f>P71</f>
        <v>-13.633000000000003</v>
      </c>
      <c r="Q84" s="39"/>
      <c r="R84" s="83"/>
      <c r="S84" s="39"/>
      <c r="T84" s="39"/>
      <c r="U84" s="39"/>
      <c r="V84" s="34"/>
      <c r="W84" s="34"/>
      <c r="X84" s="34"/>
      <c r="Y84" s="89">
        <f>Y71+Y36+Y9</f>
        <v>-24.259</v>
      </c>
      <c r="Z84" s="34"/>
    </row>
    <row r="85" spans="1:26" ht="18" customHeight="1">
      <c r="A85" s="41"/>
      <c r="B85" s="35" t="s">
        <v>99</v>
      </c>
      <c r="C85" s="42"/>
      <c r="D85" s="109"/>
      <c r="E85" s="119"/>
      <c r="F85" s="119"/>
      <c r="G85" s="119"/>
      <c r="H85" s="119"/>
      <c r="I85" s="110"/>
      <c r="J85" s="41"/>
      <c r="K85" s="109"/>
      <c r="L85" s="110"/>
      <c r="M85" s="41"/>
      <c r="N85" s="41"/>
      <c r="O85" s="41"/>
      <c r="P85" s="72">
        <f>SUM(P67+P68+P69+P72+P73+P74+P75+P76+P77+P78+P79+P80+P81+P82)</f>
        <v>41.294999999999995</v>
      </c>
      <c r="Q85" s="43"/>
      <c r="R85" s="84"/>
      <c r="S85" s="43"/>
      <c r="T85" s="43"/>
      <c r="U85" s="43"/>
      <c r="V85" s="41"/>
      <c r="W85" s="41"/>
      <c r="X85" s="41"/>
      <c r="Y85" s="41"/>
      <c r="Z85" s="41"/>
    </row>
    <row r="86" spans="1:21" ht="3.75" customHeight="1">
      <c r="A86" s="2"/>
      <c r="B86" s="106"/>
      <c r="C86" s="106"/>
      <c r="D86" s="106"/>
      <c r="E86" s="106"/>
      <c r="F86" s="106"/>
      <c r="G86" s="106"/>
      <c r="H86" s="106"/>
      <c r="I86" s="106"/>
      <c r="J86" s="106"/>
      <c r="K86" s="3"/>
      <c r="L86" s="3"/>
      <c r="M86" s="3"/>
      <c r="N86" s="3"/>
      <c r="O86" s="3"/>
      <c r="P86" s="3"/>
      <c r="Q86" s="3"/>
      <c r="R86" s="85"/>
      <c r="S86" s="5"/>
      <c r="T86" s="5"/>
      <c r="U86" s="5"/>
    </row>
    <row r="87" spans="1:21" ht="123.75" customHeight="1">
      <c r="A87" s="2"/>
      <c r="B87" s="106"/>
      <c r="C87" s="106"/>
      <c r="D87" s="106"/>
      <c r="E87" s="106"/>
      <c r="F87" s="106"/>
      <c r="G87" s="106"/>
      <c r="H87" s="106"/>
      <c r="I87" s="106"/>
      <c r="J87" s="106"/>
      <c r="K87" s="3"/>
      <c r="L87" s="3"/>
      <c r="M87" s="3"/>
      <c r="N87" s="3"/>
      <c r="O87" s="3"/>
      <c r="P87" s="3"/>
      <c r="Q87" s="3"/>
      <c r="R87" s="85"/>
      <c r="S87" s="5"/>
      <c r="T87" s="5"/>
      <c r="U87" s="5"/>
    </row>
    <row r="88" spans="17:21" ht="5.25" customHeight="1">
      <c r="Q88" s="3"/>
      <c r="R88" s="85"/>
      <c r="S88" s="5"/>
      <c r="T88" s="5"/>
      <c r="U88" s="5"/>
    </row>
    <row r="89" spans="1:21" ht="18">
      <c r="A89" s="2"/>
      <c r="B89" s="2"/>
      <c r="C89" s="1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3"/>
      <c r="R89" s="85"/>
      <c r="S89" s="5"/>
      <c r="T89" s="5"/>
      <c r="U89" s="5"/>
    </row>
    <row r="90" spans="3:21" ht="4.5" customHeight="1">
      <c r="C90" s="14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3"/>
      <c r="R90" s="85"/>
      <c r="S90" s="5"/>
      <c r="T90" s="5"/>
      <c r="U90" s="5"/>
    </row>
    <row r="91" spans="3:21" ht="3.75" customHeight="1">
      <c r="C91" s="1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85"/>
      <c r="S91" s="5"/>
      <c r="T91" s="5"/>
      <c r="U91" s="5"/>
    </row>
    <row r="92" spans="3:21" ht="18">
      <c r="C92" s="15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85"/>
      <c r="S92" s="5"/>
      <c r="T92" s="5"/>
      <c r="U92" s="5"/>
    </row>
    <row r="93" spans="3:21" ht="18.75" customHeight="1">
      <c r="C93" s="1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85"/>
      <c r="S93" s="5"/>
      <c r="T93" s="5"/>
      <c r="U93" s="5"/>
    </row>
    <row r="94" spans="3:21" ht="4.5" customHeight="1">
      <c r="C94" s="1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85"/>
      <c r="S94" s="5"/>
      <c r="T94" s="5"/>
      <c r="U94" s="5"/>
    </row>
    <row r="95" spans="3:21" ht="18">
      <c r="C95" s="1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85"/>
      <c r="S95" s="5"/>
      <c r="T95" s="5"/>
      <c r="U95" s="5"/>
    </row>
    <row r="96" spans="3:21" ht="18.75" customHeight="1">
      <c r="C96" s="1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85"/>
      <c r="S96" s="5"/>
      <c r="T96" s="5"/>
      <c r="U96" s="5"/>
    </row>
    <row r="97" spans="3:21" ht="4.5" customHeight="1">
      <c r="C97" s="1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85"/>
      <c r="S97" s="5"/>
      <c r="T97" s="5"/>
      <c r="U97" s="5"/>
    </row>
    <row r="98" spans="3:21" ht="18">
      <c r="C98" s="1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85"/>
      <c r="S98" s="5"/>
      <c r="T98" s="5"/>
      <c r="U98" s="5"/>
    </row>
    <row r="99" spans="3:21" ht="18.75" customHeight="1">
      <c r="C99" s="1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85"/>
      <c r="S99" s="5"/>
      <c r="T99" s="5"/>
      <c r="U99" s="5"/>
    </row>
    <row r="100" spans="3:21" ht="3.75" customHeight="1">
      <c r="C100" s="1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85"/>
      <c r="S100" s="5"/>
      <c r="T100" s="5"/>
      <c r="U100" s="5"/>
    </row>
    <row r="101" spans="3:21" ht="18">
      <c r="C101" s="1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85"/>
      <c r="S101" s="5"/>
      <c r="T101" s="5"/>
      <c r="U101" s="5"/>
    </row>
    <row r="102" spans="3:21" ht="18.75" customHeight="1">
      <c r="C102" s="1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85"/>
      <c r="S102" s="5"/>
      <c r="T102" s="5"/>
      <c r="U102" s="5"/>
    </row>
    <row r="103" spans="3:21" ht="3" customHeight="1">
      <c r="C103" s="1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85"/>
      <c r="S103" s="5"/>
      <c r="T103" s="5"/>
      <c r="U103" s="5"/>
    </row>
    <row r="104" spans="3:21" ht="18">
      <c r="C104" s="1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85"/>
      <c r="S104" s="5"/>
      <c r="T104" s="5"/>
      <c r="U104" s="5"/>
    </row>
    <row r="105" spans="3:21" ht="18.75" customHeight="1">
      <c r="C105" s="1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85"/>
      <c r="S105" s="5"/>
      <c r="T105" s="5"/>
      <c r="U105" s="5"/>
    </row>
    <row r="106" spans="3:21" ht="2.25" customHeight="1">
      <c r="C106" s="1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85"/>
      <c r="S106" s="5"/>
      <c r="T106" s="5"/>
      <c r="U106" s="5"/>
    </row>
    <row r="107" spans="3:21" ht="18">
      <c r="C107" s="1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85"/>
      <c r="S107" s="5"/>
      <c r="T107" s="5"/>
      <c r="U107" s="5"/>
    </row>
    <row r="108" spans="3:21" ht="18">
      <c r="C108" s="1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85"/>
      <c r="S108" s="5"/>
      <c r="T108" s="5"/>
      <c r="U108" s="5"/>
    </row>
    <row r="109" spans="3:21" ht="3.75" customHeight="1">
      <c r="C109" s="1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85"/>
      <c r="S109" s="5"/>
      <c r="T109" s="5"/>
      <c r="U109" s="5"/>
    </row>
    <row r="110" spans="3:21" ht="18">
      <c r="C110" s="1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85"/>
      <c r="S110" s="5"/>
      <c r="T110" s="5"/>
      <c r="U110" s="5"/>
    </row>
    <row r="111" spans="3:16" ht="18">
      <c r="C111" s="1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</row>
    <row r="112" spans="3:16" ht="3.75" customHeight="1">
      <c r="C112" s="1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</row>
    <row r="113" spans="3:16" ht="19.5" customHeight="1">
      <c r="C113" s="1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</row>
    <row r="114" spans="3:16" ht="18">
      <c r="C114" s="1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</row>
    <row r="115" spans="3:16" ht="46.5" customHeight="1">
      <c r="C115" s="1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</row>
    <row r="116" spans="3:16" ht="3.75" customHeight="1">
      <c r="C116" s="1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</row>
    <row r="117" spans="3:16" ht="18">
      <c r="C117" s="1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</row>
    <row r="118" spans="3:16" ht="18">
      <c r="C118" s="1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</row>
    <row r="119" spans="3:16" ht="3.75" customHeight="1">
      <c r="C119" s="1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</row>
    <row r="120" spans="3:16" ht="18">
      <c r="C120" s="1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</row>
    <row r="121" spans="3:16" ht="18">
      <c r="C121" s="1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</row>
    <row r="122" spans="3:16" ht="3.75" customHeight="1">
      <c r="C122" s="1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</row>
    <row r="123" spans="3:16" ht="18">
      <c r="C123" s="1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</row>
    <row r="124" spans="3:16" ht="18">
      <c r="C124" s="1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</row>
    <row r="125" spans="3:16" ht="3.75" customHeight="1">
      <c r="C125" s="1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</row>
    <row r="126" spans="3:16" ht="18">
      <c r="C126" s="1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</row>
    <row r="127" spans="3:16" ht="18">
      <c r="C127" s="1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</row>
    <row r="128" spans="3:16" ht="3.75" customHeight="1">
      <c r="C128" s="1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</row>
    <row r="129" spans="3:16" ht="18">
      <c r="C129" s="1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</row>
    <row r="130" spans="3:16" ht="18">
      <c r="C130" s="1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</row>
    <row r="131" spans="3:16" ht="3.75" customHeight="1">
      <c r="C131" s="1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</row>
    <row r="132" spans="3:16" ht="18">
      <c r="C132" s="1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</row>
    <row r="133" spans="3:16" ht="18">
      <c r="C133" s="1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</row>
    <row r="134" spans="3:16" ht="3.75" customHeight="1">
      <c r="C134" s="1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</row>
    <row r="135" spans="3:16" ht="18">
      <c r="C135" s="1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</row>
    <row r="136" spans="3:16" ht="18">
      <c r="C136" s="1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</row>
    <row r="137" spans="3:16" ht="3.75" customHeight="1">
      <c r="C137" s="1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</row>
    <row r="138" spans="3:16" ht="18">
      <c r="C138" s="1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</row>
    <row r="139" spans="3:16" ht="18">
      <c r="C139" s="1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</row>
    <row r="140" spans="3:16" ht="3.75" customHeight="1">
      <c r="C140" s="1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</row>
    <row r="141" spans="3:16" ht="18">
      <c r="C141" s="1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</row>
    <row r="142" spans="3:16" ht="18">
      <c r="C142" s="1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</row>
    <row r="143" spans="3:16" ht="3.75" customHeight="1">
      <c r="C143" s="1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</row>
    <row r="144" spans="3:16" ht="18">
      <c r="C144" s="1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</row>
    <row r="145" spans="3:16" ht="18">
      <c r="C145" s="1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</row>
    <row r="146" spans="3:16" ht="19.5" customHeight="1">
      <c r="C146" s="1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</row>
    <row r="147" spans="3:16" ht="18">
      <c r="C147" s="1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</row>
    <row r="148" spans="3:16" ht="18">
      <c r="C148" s="1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</row>
    <row r="149" spans="3:16" ht="3.75" customHeight="1">
      <c r="C149" s="1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</row>
    <row r="150" spans="3:16" ht="18">
      <c r="C150" s="1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</row>
    <row r="151" spans="3:16" ht="18">
      <c r="C151" s="1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</row>
    <row r="152" spans="3:16" ht="3.75" customHeight="1">
      <c r="C152" s="1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</row>
    <row r="153" spans="3:16" ht="18">
      <c r="C153" s="1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</row>
    <row r="154" spans="3:16" ht="18">
      <c r="C154" s="1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</row>
    <row r="155" spans="3:16" ht="3.75" customHeight="1">
      <c r="C155" s="1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</row>
    <row r="156" spans="3:16" ht="18">
      <c r="C156" s="1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</row>
    <row r="157" spans="3:16" ht="18">
      <c r="C157" s="1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</row>
    <row r="158" spans="3:16" ht="3.75" customHeight="1">
      <c r="C158" s="1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</row>
    <row r="159" spans="3:16" ht="18">
      <c r="C159" s="1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</row>
    <row r="160" spans="3:16" ht="18">
      <c r="C160" s="1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</row>
    <row r="161" spans="3:16" ht="3.75" customHeight="1">
      <c r="C161" s="1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</row>
    <row r="162" spans="3:16" ht="18">
      <c r="C162" s="1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</row>
    <row r="163" spans="3:16" ht="18">
      <c r="C163" s="1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</row>
    <row r="164" spans="3:16" ht="3.75" customHeight="1">
      <c r="C164" s="1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</row>
    <row r="165" spans="3:16" ht="18">
      <c r="C165" s="1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</row>
    <row r="166" spans="3:16" ht="18">
      <c r="C166" s="1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</row>
    <row r="167" spans="3:16" ht="3.75" customHeight="1">
      <c r="C167" s="1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</row>
    <row r="168" spans="3:16" ht="18">
      <c r="C168" s="1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</row>
    <row r="169" spans="3:16" ht="18">
      <c r="C169" s="1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</row>
    <row r="170" spans="3:16" ht="3.75" customHeight="1">
      <c r="C170" s="1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</row>
    <row r="171" spans="3:16" ht="18">
      <c r="C171" s="1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</row>
    <row r="172" spans="3:16" ht="18">
      <c r="C172" s="1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</row>
    <row r="173" spans="3:16" ht="3.75" customHeight="1">
      <c r="C173" s="1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</row>
    <row r="174" spans="3:16" ht="18">
      <c r="C174" s="1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</row>
    <row r="175" spans="3:16" ht="18">
      <c r="C175" s="1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</row>
    <row r="176" spans="3:16" ht="18">
      <c r="C176" s="1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</row>
    <row r="177" spans="3:16" ht="3.75" customHeight="1">
      <c r="C177" s="1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</row>
    <row r="178" spans="3:16" ht="18">
      <c r="C178" s="1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</row>
    <row r="179" spans="3:16" ht="18" customHeight="1">
      <c r="C179" s="1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</row>
    <row r="180" spans="3:16" ht="3.75" customHeight="1">
      <c r="C180" s="1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</row>
    <row r="181" spans="3:16" ht="18">
      <c r="C181" s="1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</row>
    <row r="182" spans="3:16" ht="18">
      <c r="C182" s="1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</row>
    <row r="183" spans="3:16" ht="3.75" customHeight="1">
      <c r="C183" s="1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</row>
    <row r="184" spans="3:16" ht="18">
      <c r="C184" s="1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</row>
    <row r="185" spans="3:16" ht="18">
      <c r="C185" s="1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</row>
    <row r="186" spans="3:16" ht="3.75" customHeight="1">
      <c r="C186" s="1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</row>
    <row r="187" spans="3:16" ht="18">
      <c r="C187" s="1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</row>
    <row r="188" spans="3:16" ht="18">
      <c r="C188" s="1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</row>
    <row r="189" spans="3:16" ht="18">
      <c r="C189" s="1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</row>
    <row r="190" spans="3:16" ht="18">
      <c r="C190" s="1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</row>
    <row r="191" spans="3:16" ht="18">
      <c r="C191" s="1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</row>
    <row r="192" spans="3:16" ht="18">
      <c r="C192" s="1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</row>
    <row r="193" spans="3:16" ht="18">
      <c r="C193" s="1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</row>
    <row r="194" spans="3:16" ht="3.75" customHeight="1">
      <c r="C194" s="1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</row>
    <row r="195" spans="3:16" ht="18">
      <c r="C195" s="1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</row>
    <row r="196" spans="3:16" ht="18">
      <c r="C196" s="1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</row>
    <row r="197" spans="3:16" ht="3.75" customHeight="1">
      <c r="C197" s="1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</row>
    <row r="198" spans="3:16" ht="18">
      <c r="C198" s="1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</row>
    <row r="199" spans="3:16" ht="17.25" customHeight="1">
      <c r="C199" s="1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</row>
    <row r="200" spans="3:16" ht="3.75" customHeight="1">
      <c r="C200" s="1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</row>
    <row r="201" spans="3:16" ht="17.25" customHeight="1">
      <c r="C201" s="1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</row>
    <row r="202" spans="3:16" ht="18">
      <c r="C202" s="1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</row>
    <row r="203" spans="3:16" ht="3.75" customHeight="1">
      <c r="C203" s="1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</row>
    <row r="204" spans="3:16" ht="18">
      <c r="C204" s="1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</row>
    <row r="205" spans="3:16" ht="18">
      <c r="C205" s="1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</row>
    <row r="206" spans="3:16" ht="3.75" customHeight="1">
      <c r="C206" s="1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</row>
    <row r="207" spans="3:16" ht="18">
      <c r="C207" s="1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</row>
    <row r="208" spans="3:16" ht="18">
      <c r="C208" s="1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</row>
    <row r="209" spans="3:16" ht="3.75" customHeight="1">
      <c r="C209" s="1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</row>
    <row r="210" spans="3:16" ht="18">
      <c r="C210" s="1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</row>
    <row r="211" spans="3:16" ht="18">
      <c r="C211" s="1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</row>
    <row r="212" spans="3:16" ht="3.75" customHeight="1">
      <c r="C212" s="1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</row>
    <row r="213" spans="3:16" ht="18">
      <c r="C213" s="1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</row>
    <row r="214" spans="3:16" ht="18">
      <c r="C214" s="1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</row>
    <row r="215" spans="3:16" ht="3.75" customHeight="1">
      <c r="C215" s="1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</row>
    <row r="216" spans="3:16" ht="18">
      <c r="C216" s="1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</row>
    <row r="217" spans="3:16" ht="18">
      <c r="C217" s="1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</row>
    <row r="218" spans="3:16" ht="18">
      <c r="C218" s="1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</row>
    <row r="219" spans="3:16" ht="18">
      <c r="C219" s="1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</row>
    <row r="220" spans="3:16" ht="18">
      <c r="C220" s="1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</row>
    <row r="221" spans="3:16" ht="18">
      <c r="C221" s="1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</row>
    <row r="222" spans="3:16" ht="18">
      <c r="C222" s="1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</row>
    <row r="223" spans="3:16" ht="38.25" customHeight="1">
      <c r="C223" s="1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</row>
    <row r="224" spans="3:16" ht="79.5" customHeight="1">
      <c r="C224" s="1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</row>
    <row r="225" spans="3:16" ht="18">
      <c r="C225" s="1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</row>
    <row r="226" spans="3:16" ht="18">
      <c r="C226" s="1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</row>
    <row r="227" spans="3:16" ht="18">
      <c r="C227" s="1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</row>
    <row r="228" spans="3:16" ht="18">
      <c r="C228" s="1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</row>
    <row r="229" spans="3:16" ht="18">
      <c r="C229" s="1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</row>
    <row r="230" spans="3:16" ht="18">
      <c r="C230" s="1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</row>
    <row r="231" spans="3:16" ht="18">
      <c r="C231" s="1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</row>
    <row r="232" spans="3:16" ht="18">
      <c r="C232" s="1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</row>
    <row r="233" spans="3:16" ht="18">
      <c r="C233" s="1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</row>
    <row r="234" spans="3:16" ht="18">
      <c r="C234" s="1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</row>
    <row r="235" spans="3:16" ht="18">
      <c r="C235" s="1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</row>
    <row r="236" spans="3:16" ht="18">
      <c r="C236" s="1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</row>
    <row r="237" spans="3:16" ht="18">
      <c r="C237" s="1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</row>
    <row r="238" spans="3:16" ht="18">
      <c r="C238" s="1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</row>
    <row r="239" spans="3:16" ht="18">
      <c r="C239" s="1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</row>
    <row r="240" spans="3:16" ht="18">
      <c r="C240" s="1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</row>
    <row r="241" spans="3:16" ht="18">
      <c r="C241" s="1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</row>
    <row r="242" spans="3:16" ht="18">
      <c r="C242" s="1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</row>
    <row r="243" spans="3:16" ht="18">
      <c r="C243" s="1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</row>
    <row r="244" spans="3:16" ht="18">
      <c r="C244" s="1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</row>
    <row r="245" spans="3:16" ht="18">
      <c r="C245" s="1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</row>
    <row r="246" spans="3:16" ht="18">
      <c r="C246" s="1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</row>
    <row r="247" spans="3:16" ht="18">
      <c r="C247" s="1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</row>
    <row r="248" spans="3:16" ht="18">
      <c r="C248" s="1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</row>
    <row r="249" spans="3:16" ht="18">
      <c r="C249" s="1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</row>
    <row r="250" spans="3:16" ht="18">
      <c r="C250" s="1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</row>
    <row r="251" spans="3:16" ht="18">
      <c r="C251" s="1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</row>
    <row r="252" spans="3:16" ht="18">
      <c r="C252" s="1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</row>
    <row r="253" spans="3:16" ht="18">
      <c r="C253" s="1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</row>
    <row r="254" spans="3:16" ht="18">
      <c r="C254" s="1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</row>
    <row r="255" spans="3:16" ht="18">
      <c r="C255" s="1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</row>
    <row r="256" spans="3:16" ht="18">
      <c r="C256" s="1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</row>
    <row r="257" spans="3:16" ht="18">
      <c r="C257" s="1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</row>
    <row r="258" spans="3:16" ht="18">
      <c r="C258" s="1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</row>
    <row r="259" spans="3:16" ht="18">
      <c r="C259" s="1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</row>
    <row r="260" spans="3:16" ht="18">
      <c r="C260" s="1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</row>
    <row r="261" spans="3:16" ht="18">
      <c r="C261" s="1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</row>
    <row r="262" spans="3:16" ht="18">
      <c r="C262" s="1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</row>
    <row r="263" spans="3:16" ht="18">
      <c r="C263" s="1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</row>
    <row r="264" spans="3:16" ht="18">
      <c r="C264" s="1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</row>
    <row r="265" spans="3:16" ht="18">
      <c r="C265" s="1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</row>
    <row r="266" spans="3:16" ht="18">
      <c r="C266" s="1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</row>
    <row r="267" spans="3:16" ht="18">
      <c r="C267" s="1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</row>
    <row r="268" spans="3:16" ht="18">
      <c r="C268" s="1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</row>
    <row r="269" spans="3:16" ht="18">
      <c r="C269" s="1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</row>
    <row r="270" spans="3:16" ht="18">
      <c r="C270" s="1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</row>
    <row r="271" spans="3:16" ht="18">
      <c r="C271" s="1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</row>
    <row r="272" spans="3:16" ht="18">
      <c r="C272" s="1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</row>
    <row r="273" spans="3:16" ht="18">
      <c r="C273" s="1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</row>
    <row r="274" spans="3:16" ht="18">
      <c r="C274" s="1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</row>
    <row r="275" spans="3:16" ht="18">
      <c r="C275" s="1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</row>
    <row r="276" spans="3:16" ht="18">
      <c r="C276" s="1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</row>
    <row r="277" spans="3:16" ht="18">
      <c r="C277" s="1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</row>
    <row r="278" spans="3:16" ht="18">
      <c r="C278" s="1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</row>
    <row r="279" spans="3:16" ht="18">
      <c r="C279" s="1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</row>
    <row r="280" spans="3:16" ht="18">
      <c r="C280" s="1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</row>
    <row r="281" spans="3:16" ht="18">
      <c r="C281" s="1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</row>
    <row r="282" spans="3:16" ht="18">
      <c r="C282" s="1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</row>
    <row r="283" spans="3:16" ht="18">
      <c r="C283" s="1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</row>
    <row r="284" spans="3:16" ht="18">
      <c r="C284" s="1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</row>
    <row r="285" spans="3:16" ht="18">
      <c r="C285" s="1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</row>
    <row r="286" spans="3:16" ht="18">
      <c r="C286" s="1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</row>
    <row r="287" spans="3:16" ht="18">
      <c r="C287" s="1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</row>
    <row r="288" spans="3:16" ht="18">
      <c r="C288" s="1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</row>
    <row r="289" spans="3:16" ht="18">
      <c r="C289" s="1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</row>
    <row r="290" spans="3:16" ht="18">
      <c r="C290" s="1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</row>
    <row r="291" spans="3:16" ht="18">
      <c r="C291" s="1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</row>
    <row r="292" spans="3:16" ht="18">
      <c r="C292" s="1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</row>
    <row r="293" spans="3:16" ht="18">
      <c r="C293" s="1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</row>
    <row r="294" spans="3:16" ht="18">
      <c r="C294" s="1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</row>
    <row r="295" spans="3:16" ht="18">
      <c r="C295" s="1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</row>
    <row r="296" spans="3:16" ht="18">
      <c r="C296" s="1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</row>
    <row r="297" spans="3:16" ht="18">
      <c r="C297" s="1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</row>
    <row r="298" spans="3:16" ht="18">
      <c r="C298" s="1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</row>
    <row r="299" spans="3:16" ht="18">
      <c r="C299" s="1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</row>
    <row r="300" spans="3:16" ht="18">
      <c r="C300" s="1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</row>
    <row r="301" spans="3:16" ht="18">
      <c r="C301" s="1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</row>
    <row r="302" spans="3:16" ht="18">
      <c r="C302" s="1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</row>
    <row r="303" spans="3:16" ht="18">
      <c r="C303" s="1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</row>
    <row r="304" spans="3:16" ht="18">
      <c r="C304" s="1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</row>
    <row r="305" spans="3:16" ht="18">
      <c r="C305" s="1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</row>
    <row r="306" spans="3:16" ht="18">
      <c r="C306" s="1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</row>
    <row r="307" spans="3:16" ht="18">
      <c r="C307" s="1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</row>
    <row r="308" spans="3:16" ht="18">
      <c r="C308" s="1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</row>
    <row r="309" spans="3:16" ht="18">
      <c r="C309" s="1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</row>
    <row r="310" spans="3:16" ht="18">
      <c r="C310" s="1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</row>
    <row r="311" spans="3:16" ht="18">
      <c r="C311" s="1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</row>
    <row r="312" spans="3:16" ht="18">
      <c r="C312" s="1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</row>
    <row r="313" spans="3:16" ht="18">
      <c r="C313" s="1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</row>
    <row r="314" spans="3:16" ht="18">
      <c r="C314" s="1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</row>
    <row r="315" spans="3:16" ht="18">
      <c r="C315" s="1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</row>
    <row r="316" spans="3:16" ht="18">
      <c r="C316" s="1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</row>
    <row r="317" spans="3:16" ht="18">
      <c r="C317" s="1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</row>
    <row r="318" spans="3:16" ht="18">
      <c r="C318" s="1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</row>
    <row r="319" spans="3:16" ht="18">
      <c r="C319" s="1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</row>
    <row r="320" spans="3:16" ht="18">
      <c r="C320" s="1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</row>
    <row r="321" spans="3:16" ht="18">
      <c r="C321" s="1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</row>
    <row r="322" spans="3:16" ht="18">
      <c r="C322" s="1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</row>
    <row r="323" spans="3:16" ht="18">
      <c r="C323" s="1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</row>
    <row r="324" spans="3:16" ht="18">
      <c r="C324" s="1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</row>
    <row r="325" spans="3:16" ht="18">
      <c r="C325" s="1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</row>
    <row r="326" spans="3:16" ht="18">
      <c r="C326" s="1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</row>
    <row r="327" spans="3:16" ht="18">
      <c r="C327" s="1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</row>
    <row r="328" spans="3:16" ht="18">
      <c r="C328" s="1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</row>
    <row r="329" spans="3:16" ht="18">
      <c r="C329" s="1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</row>
    <row r="330" spans="3:16" ht="18">
      <c r="C330" s="1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</row>
    <row r="331" spans="3:16" ht="18">
      <c r="C331" s="1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</row>
    <row r="332" spans="3:16" ht="18">
      <c r="C332" s="1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</row>
    <row r="333" spans="3:16" ht="18">
      <c r="C333" s="1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</row>
    <row r="334" spans="3:16" ht="18">
      <c r="C334" s="1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</row>
    <row r="335" spans="3:16" ht="18">
      <c r="C335" s="1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</row>
    <row r="336" spans="3:16" ht="18">
      <c r="C336" s="1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</row>
    <row r="337" spans="3:16" ht="18">
      <c r="C337" s="1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</row>
    <row r="338" spans="3:16" ht="18">
      <c r="C338" s="1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</row>
    <row r="339" spans="3:16" ht="18">
      <c r="C339" s="1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</row>
    <row r="340" spans="3:16" ht="18">
      <c r="C340" s="1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</row>
    <row r="341" spans="3:16" ht="18">
      <c r="C341" s="1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</row>
    <row r="342" spans="3:16" ht="18">
      <c r="C342" s="1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</row>
    <row r="343" spans="3:16" ht="18">
      <c r="C343" s="1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</row>
    <row r="344" spans="3:16" ht="18">
      <c r="C344" s="1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</row>
    <row r="345" spans="3:16" ht="18">
      <c r="C345" s="1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</row>
    <row r="346" spans="3:16" ht="18">
      <c r="C346" s="1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</row>
    <row r="347" spans="3:16" ht="18">
      <c r="C347" s="1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</row>
    <row r="348" spans="3:16" ht="18">
      <c r="C348" s="1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</row>
    <row r="349" spans="3:16" ht="18">
      <c r="C349" s="1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</row>
    <row r="350" spans="3:16" ht="18">
      <c r="C350" s="1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</row>
    <row r="351" spans="3:16" ht="18">
      <c r="C351" s="1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</row>
    <row r="352" spans="3:16" ht="18">
      <c r="C352" s="1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</row>
    <row r="353" spans="3:16" ht="18">
      <c r="C353" s="1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</row>
    <row r="354" spans="3:16" ht="18">
      <c r="C354" s="1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</row>
    <row r="355" spans="3:16" ht="18">
      <c r="C355" s="1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</row>
    <row r="356" spans="3:16" ht="18">
      <c r="C356" s="1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</row>
    <row r="357" spans="3:16" ht="18">
      <c r="C357" s="1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</row>
    <row r="358" spans="3:16" ht="18">
      <c r="C358" s="1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</row>
    <row r="359" spans="3:16" ht="18">
      <c r="C359" s="1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</row>
    <row r="360" spans="3:16" ht="18">
      <c r="C360" s="1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</row>
    <row r="361" spans="3:16" ht="18">
      <c r="C361" s="1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</row>
    <row r="362" spans="3:16" ht="18">
      <c r="C362" s="1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</row>
    <row r="363" spans="3:16" ht="18">
      <c r="C363" s="1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</row>
    <row r="364" spans="3:16" ht="18">
      <c r="C364" s="1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</row>
    <row r="365" spans="3:16" ht="18">
      <c r="C365" s="1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</row>
    <row r="366" spans="3:16" ht="18">
      <c r="C366" s="1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</row>
    <row r="367" spans="3:16" ht="18">
      <c r="C367" s="1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</row>
    <row r="368" spans="3:16" ht="18">
      <c r="C368" s="1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</row>
    <row r="369" spans="3:16" ht="18">
      <c r="C369" s="1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</row>
    <row r="370" spans="3:16" ht="18">
      <c r="C370" s="1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</row>
    <row r="371" spans="3:16" ht="18">
      <c r="C371" s="1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</row>
    <row r="372" spans="3:16" ht="18">
      <c r="C372" s="1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</row>
    <row r="373" spans="3:16" ht="18">
      <c r="C373" s="1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</row>
    <row r="374" spans="3:16" ht="18">
      <c r="C374" s="1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</row>
    <row r="375" spans="3:16" ht="18">
      <c r="C375" s="1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</row>
    <row r="376" spans="3:16" ht="18">
      <c r="C376" s="1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</row>
    <row r="377" spans="3:16" ht="18">
      <c r="C377" s="1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</row>
    <row r="378" spans="3:16" ht="18">
      <c r="C378" s="1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</row>
    <row r="379" spans="3:16" ht="18">
      <c r="C379" s="1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</row>
    <row r="380" spans="3:16" ht="18">
      <c r="C380" s="1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</row>
    <row r="381" spans="3:16" ht="18">
      <c r="C381" s="1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</row>
    <row r="382" spans="3:16" ht="18">
      <c r="C382" s="1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</row>
    <row r="383" spans="3:16" ht="18">
      <c r="C383" s="1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</row>
    <row r="384" spans="3:16" ht="18">
      <c r="C384" s="1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</row>
    <row r="385" spans="3:16" ht="18">
      <c r="C385" s="1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</row>
    <row r="386" spans="3:16" ht="18">
      <c r="C386" s="1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</row>
    <row r="387" spans="3:16" ht="18">
      <c r="C387" s="1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</row>
    <row r="388" spans="3:16" ht="18">
      <c r="C388" s="1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</row>
    <row r="389" spans="3:16" ht="18">
      <c r="C389" s="1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</row>
    <row r="390" spans="3:16" ht="18">
      <c r="C390" s="1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</row>
    <row r="391" spans="3:16" ht="18">
      <c r="C391" s="1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</row>
    <row r="392" spans="3:16" ht="18">
      <c r="C392" s="1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</row>
    <row r="393" spans="3:16" ht="18">
      <c r="C393" s="1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</row>
    <row r="394" spans="3:16" ht="18">
      <c r="C394" s="1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</row>
    <row r="395" spans="3:16" ht="18">
      <c r="C395" s="1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</row>
    <row r="396" spans="3:16" ht="18">
      <c r="C396" s="1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</row>
    <row r="397" spans="3:16" ht="18">
      <c r="C397" s="1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</row>
    <row r="398" spans="3:16" ht="18">
      <c r="C398" s="1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</row>
    <row r="399" spans="3:16" ht="18">
      <c r="C399" s="1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</row>
    <row r="400" spans="3:16" ht="18">
      <c r="C400" s="1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</row>
    <row r="401" spans="3:16" ht="18">
      <c r="C401" s="1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</row>
    <row r="402" spans="3:16" ht="18">
      <c r="C402" s="1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</row>
    <row r="403" spans="3:16" ht="18">
      <c r="C403" s="1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</row>
    <row r="404" spans="3:16" ht="18">
      <c r="C404" s="1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</row>
    <row r="405" spans="3:16" ht="18">
      <c r="C405" s="1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</row>
    <row r="406" spans="3:16" ht="18">
      <c r="C406" s="1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</row>
    <row r="407" spans="3:16" ht="18">
      <c r="C407" s="1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</row>
    <row r="408" spans="3:16" ht="18">
      <c r="C408" s="1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</row>
    <row r="409" spans="3:16" ht="18">
      <c r="C409" s="1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</row>
    <row r="410" spans="3:16" ht="18">
      <c r="C410" s="1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</row>
    <row r="411" spans="3:16" ht="18">
      <c r="C411" s="1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</row>
    <row r="412" spans="3:16" ht="18">
      <c r="C412" s="1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</row>
    <row r="413" spans="3:16" ht="18">
      <c r="C413" s="1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</row>
    <row r="414" spans="3:16" ht="18">
      <c r="C414" s="1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</row>
    <row r="415" spans="3:16" ht="18">
      <c r="C415" s="1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</row>
    <row r="416" spans="3:16" ht="18">
      <c r="C416" s="1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</row>
    <row r="417" spans="3:16" ht="18">
      <c r="C417" s="1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</row>
    <row r="418" spans="3:16" ht="18">
      <c r="C418" s="1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</row>
    <row r="419" spans="3:16" ht="18">
      <c r="C419" s="1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</row>
    <row r="420" spans="3:16" ht="18">
      <c r="C420" s="1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</row>
    <row r="421" spans="3:16" ht="18">
      <c r="C421" s="1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</row>
    <row r="422" spans="3:16" ht="18">
      <c r="C422" s="1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</row>
    <row r="423" spans="3:16" ht="18">
      <c r="C423" s="1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</row>
    <row r="424" spans="3:16" ht="18">
      <c r="C424" s="1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</row>
    <row r="425" spans="3:16" ht="18">
      <c r="C425" s="1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</row>
    <row r="426" spans="3:16" ht="18">
      <c r="C426" s="1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</row>
    <row r="427" spans="3:16" ht="18">
      <c r="C427" s="1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</row>
    <row r="428" spans="3:16" ht="18">
      <c r="C428" s="1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</row>
    <row r="429" spans="3:16" ht="18">
      <c r="C429" s="1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</row>
    <row r="430" spans="3:16" ht="18">
      <c r="C430" s="1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</row>
    <row r="431" spans="3:16" ht="18">
      <c r="C431" s="1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</row>
    <row r="432" spans="3:16" ht="18">
      <c r="C432" s="1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</row>
    <row r="433" spans="3:16" ht="18">
      <c r="C433" s="1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</row>
    <row r="434" spans="3:16" ht="18">
      <c r="C434" s="1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</row>
    <row r="435" spans="3:16" ht="18">
      <c r="C435" s="1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</row>
    <row r="436" spans="3:16" ht="18">
      <c r="C436" s="1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</row>
    <row r="437" spans="3:16" ht="18">
      <c r="C437" s="1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</row>
    <row r="438" spans="3:16" ht="18">
      <c r="C438" s="1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</row>
    <row r="439" spans="3:16" ht="18">
      <c r="C439" s="1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</row>
    <row r="440" spans="3:16" ht="18">
      <c r="C440" s="1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</row>
    <row r="441" spans="3:16" ht="18">
      <c r="C441" s="1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</row>
    <row r="442" spans="3:16" ht="18">
      <c r="C442" s="1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</row>
    <row r="443" spans="3:16" ht="18">
      <c r="C443" s="1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</row>
    <row r="444" spans="3:16" ht="18">
      <c r="C444" s="1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</row>
    <row r="445" spans="3:16" ht="18">
      <c r="C445" s="1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</row>
    <row r="446" spans="3:16" ht="18">
      <c r="C446" s="1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</row>
    <row r="447" spans="3:16" ht="18">
      <c r="C447" s="1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</row>
    <row r="448" spans="3:16" ht="18">
      <c r="C448" s="1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</row>
    <row r="449" spans="3:16" ht="18">
      <c r="C449" s="1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</row>
    <row r="450" spans="3:16" ht="18">
      <c r="C450" s="1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</row>
    <row r="451" spans="3:16" ht="18">
      <c r="C451" s="1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</row>
    <row r="452" spans="3:16" ht="18">
      <c r="C452" s="1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</row>
    <row r="453" spans="3:16" ht="18">
      <c r="C453" s="1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</row>
    <row r="454" spans="3:16" ht="18">
      <c r="C454" s="1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</row>
    <row r="455" spans="3:16" ht="18">
      <c r="C455" s="1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</row>
    <row r="456" spans="3:16" ht="18">
      <c r="C456" s="1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</row>
    <row r="457" spans="3:16" ht="18">
      <c r="C457" s="1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</row>
    <row r="458" spans="3:16" ht="18">
      <c r="C458" s="1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</row>
    <row r="459" spans="3:16" ht="18">
      <c r="C459" s="1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</row>
    <row r="460" spans="3:16" ht="18">
      <c r="C460" s="1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</row>
    <row r="461" spans="3:16" ht="18">
      <c r="C461" s="1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</row>
    <row r="462" spans="3:16" ht="18">
      <c r="C462" s="1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</row>
    <row r="463" spans="3:16" ht="18">
      <c r="C463" s="1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</row>
    <row r="464" spans="3:16" ht="18">
      <c r="C464" s="1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</row>
    <row r="465" spans="3:16" ht="18">
      <c r="C465" s="1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</row>
    <row r="466" spans="3:16" ht="18">
      <c r="C466" s="1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</row>
    <row r="467" spans="3:16" ht="18">
      <c r="C467" s="1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</row>
    <row r="468" spans="3:16" ht="18">
      <c r="C468" s="1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</row>
    <row r="469" spans="3:16" ht="18">
      <c r="C469" s="1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</row>
    <row r="470" spans="3:16" ht="18">
      <c r="C470" s="1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</row>
    <row r="471" spans="3:16" ht="18">
      <c r="C471" s="1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</row>
    <row r="472" spans="3:16" ht="18">
      <c r="C472" s="1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</row>
    <row r="473" spans="3:16" ht="18">
      <c r="C473" s="1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</row>
    <row r="474" spans="3:16" ht="18">
      <c r="C474" s="1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</row>
    <row r="475" spans="3:16" ht="18">
      <c r="C475" s="1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</row>
    <row r="476" spans="3:16" ht="18">
      <c r="C476" s="1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</row>
    <row r="477" spans="3:16" ht="18">
      <c r="C477" s="1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</row>
    <row r="478" spans="3:16" ht="18">
      <c r="C478" s="1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</row>
    <row r="479" spans="3:16" ht="18">
      <c r="C479" s="1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</row>
    <row r="480" spans="3:16" ht="18">
      <c r="C480" s="1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</row>
    <row r="481" spans="3:16" ht="18">
      <c r="C481" s="1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</row>
    <row r="482" spans="3:16" ht="18">
      <c r="C482" s="1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</row>
    <row r="483" spans="3:16" ht="18">
      <c r="C483" s="1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</row>
    <row r="484" spans="3:16" ht="18">
      <c r="C484" s="1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</row>
    <row r="485" spans="3:16" ht="18">
      <c r="C485" s="1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</row>
    <row r="486" spans="3:16" ht="18">
      <c r="C486" s="1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</row>
    <row r="487" spans="3:16" ht="18">
      <c r="C487" s="1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</row>
    <row r="488" spans="3:16" ht="18">
      <c r="C488" s="1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</row>
    <row r="489" spans="3:16" ht="18">
      <c r="C489" s="1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</row>
    <row r="490" spans="3:16" ht="18">
      <c r="C490" s="1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</row>
    <row r="491" spans="3:16" ht="18">
      <c r="C491" s="1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</row>
    <row r="492" spans="3:16" ht="18">
      <c r="C492" s="1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</row>
    <row r="493" spans="3:16" ht="18">
      <c r="C493" s="1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</row>
    <row r="494" spans="3:16" ht="18">
      <c r="C494" s="1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</row>
    <row r="495" spans="3:16" ht="18">
      <c r="C495" s="1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</row>
    <row r="496" spans="3:16" ht="18">
      <c r="C496" s="1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</row>
    <row r="497" spans="3:16" ht="18">
      <c r="C497" s="1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</row>
    <row r="498" spans="3:16" ht="18">
      <c r="C498" s="1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</row>
    <row r="499" spans="3:16" ht="18">
      <c r="C499" s="1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</row>
    <row r="500" spans="3:16" ht="18">
      <c r="C500" s="1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</row>
    <row r="501" spans="3:16" ht="18">
      <c r="C501" s="1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</row>
    <row r="502" spans="3:16" ht="18">
      <c r="C502" s="1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</row>
    <row r="503" spans="3:16" ht="18">
      <c r="C503" s="1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</row>
    <row r="504" spans="3:16" ht="18">
      <c r="C504" s="1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</row>
    <row r="505" spans="3:16" ht="18">
      <c r="C505" s="1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</row>
    <row r="506" spans="3:16" ht="18">
      <c r="C506" s="1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</row>
    <row r="507" spans="3:16" ht="18">
      <c r="C507" s="1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</row>
    <row r="508" spans="3:16" ht="18">
      <c r="C508" s="1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</row>
    <row r="509" spans="3:16" ht="18">
      <c r="C509" s="1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</row>
    <row r="510" spans="3:16" ht="18">
      <c r="C510" s="1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</row>
    <row r="511" spans="3:16" ht="18">
      <c r="C511" s="1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</row>
    <row r="512" spans="3:16" ht="18">
      <c r="C512" s="1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</row>
    <row r="513" spans="3:16" ht="18">
      <c r="C513" s="1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</row>
    <row r="514" spans="3:16" ht="18">
      <c r="C514" s="1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</row>
    <row r="515" spans="3:16" ht="18">
      <c r="C515" s="1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</row>
    <row r="516" spans="3:16" ht="18">
      <c r="C516" s="1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</row>
    <row r="517" spans="3:16" ht="18">
      <c r="C517" s="1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</row>
    <row r="518" spans="3:16" ht="18">
      <c r="C518" s="1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</row>
    <row r="519" spans="3:16" ht="18">
      <c r="C519" s="1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</row>
    <row r="520" spans="3:16" ht="18">
      <c r="C520" s="1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</row>
    <row r="521" spans="3:16" ht="18">
      <c r="C521" s="1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</row>
    <row r="522" spans="3:16" ht="18">
      <c r="C522" s="1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</row>
    <row r="523" spans="3:16" ht="18">
      <c r="C523" s="1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</row>
    <row r="524" spans="3:16" ht="18">
      <c r="C524" s="1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</row>
    <row r="525" spans="3:16" ht="18">
      <c r="C525" s="1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</row>
    <row r="526" spans="3:16" ht="18">
      <c r="C526" s="1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</row>
    <row r="527" spans="3:16" ht="18">
      <c r="C527" s="1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</row>
    <row r="528" spans="3:16" ht="18">
      <c r="C528" s="1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</row>
    <row r="529" spans="3:16" ht="18">
      <c r="C529" s="1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</row>
    <row r="530" spans="3:16" ht="18">
      <c r="C530" s="1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</row>
    <row r="531" spans="3:16" ht="18">
      <c r="C531" s="1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</row>
    <row r="532" spans="3:16" ht="18">
      <c r="C532" s="1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</row>
    <row r="533" spans="3:16" ht="18">
      <c r="C533" s="1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</row>
    <row r="534" spans="3:16" ht="18">
      <c r="C534" s="1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</row>
    <row r="535" spans="3:16" ht="18">
      <c r="C535" s="1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</row>
    <row r="536" spans="3:16" ht="18">
      <c r="C536" s="1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</row>
    <row r="537" spans="3:16" ht="18">
      <c r="C537" s="1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</row>
    <row r="538" spans="3:16" ht="18">
      <c r="C538" s="1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</row>
    <row r="539" spans="3:16" ht="18">
      <c r="C539" s="1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</row>
    <row r="540" spans="3:16" ht="18">
      <c r="C540" s="1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</row>
    <row r="541" spans="3:16" ht="18">
      <c r="C541" s="1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</row>
    <row r="542" spans="3:16" ht="18">
      <c r="C542" s="1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</row>
    <row r="543" spans="3:16" ht="18">
      <c r="C543" s="1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</row>
    <row r="544" spans="3:16" ht="18">
      <c r="C544" s="1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</row>
    <row r="545" spans="3:16" ht="18">
      <c r="C545" s="1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</row>
    <row r="546" spans="3:16" ht="18">
      <c r="C546" s="1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</row>
    <row r="547" spans="3:16" ht="18">
      <c r="C547" s="1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</row>
    <row r="548" spans="3:16" ht="18">
      <c r="C548" s="1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</row>
    <row r="549" spans="3:16" ht="18">
      <c r="C549" s="1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</row>
    <row r="550" spans="3:16" ht="18">
      <c r="C550" s="1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</row>
    <row r="551" spans="3:16" ht="18">
      <c r="C551" s="1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</row>
    <row r="552" spans="3:16" ht="18">
      <c r="C552" s="1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</row>
    <row r="553" spans="3:16" ht="18">
      <c r="C553" s="1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</row>
    <row r="554" spans="3:16" ht="18">
      <c r="C554" s="1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</row>
    <row r="555" spans="3:16" ht="18">
      <c r="C555" s="1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</row>
    <row r="556" spans="3:16" ht="18">
      <c r="C556" s="1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</row>
    <row r="557" spans="3:16" ht="18">
      <c r="C557" s="1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</row>
    <row r="558" spans="3:16" ht="18">
      <c r="C558" s="1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</row>
    <row r="559" spans="3:16" ht="18">
      <c r="C559" s="1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</row>
    <row r="560" spans="3:16" ht="18">
      <c r="C560" s="1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</row>
    <row r="561" spans="3:16" ht="18">
      <c r="C561" s="1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</row>
    <row r="562" spans="3:16" ht="18">
      <c r="C562" s="1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</row>
    <row r="563" spans="3:16" ht="18">
      <c r="C563" s="1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</row>
    <row r="564" spans="3:16" ht="18">
      <c r="C564" s="1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</row>
    <row r="565" spans="3:16" ht="18">
      <c r="C565" s="1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</row>
    <row r="566" spans="3:16" ht="18">
      <c r="C566" s="1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</row>
    <row r="567" spans="3:16" ht="18">
      <c r="C567" s="1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</row>
    <row r="568" spans="3:16" ht="18">
      <c r="C568" s="1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</row>
    <row r="569" spans="3:16" ht="18">
      <c r="C569" s="1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</row>
    <row r="570" spans="3:16" ht="18">
      <c r="C570" s="1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</row>
    <row r="571" spans="3:16" ht="18">
      <c r="C571" s="1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</row>
    <row r="572" spans="3:16" ht="18">
      <c r="C572" s="1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</row>
    <row r="573" spans="3:16" ht="18">
      <c r="C573" s="1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</row>
    <row r="574" spans="3:16" ht="18">
      <c r="C574" s="1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</row>
    <row r="575" spans="3:16" ht="18">
      <c r="C575" s="1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</row>
    <row r="576" spans="3:16" ht="18">
      <c r="C576" s="1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</row>
    <row r="577" spans="3:16" ht="18">
      <c r="C577" s="1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</row>
    <row r="578" spans="3:16" ht="18">
      <c r="C578" s="1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</row>
    <row r="579" spans="3:16" ht="18">
      <c r="C579" s="1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</row>
    <row r="580" spans="3:16" ht="18">
      <c r="C580" s="1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</row>
    <row r="581" spans="3:16" ht="18">
      <c r="C581" s="1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</row>
    <row r="582" spans="3:16" ht="18">
      <c r="C582" s="1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</row>
    <row r="583" spans="3:16" ht="18">
      <c r="C583" s="1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</row>
    <row r="584" spans="3:16" ht="18">
      <c r="C584" s="1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</row>
    <row r="585" spans="3:16" ht="18">
      <c r="C585" s="1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</row>
    <row r="586" spans="3:16" ht="18">
      <c r="C586" s="1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</row>
    <row r="587" spans="3:16" ht="18">
      <c r="C587" s="1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</row>
    <row r="588" spans="3:16" ht="18">
      <c r="C588" s="1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</row>
    <row r="589" spans="3:16" ht="18">
      <c r="C589" s="1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</row>
    <row r="590" spans="3:16" ht="18">
      <c r="C590" s="1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</row>
    <row r="591" spans="3:16" ht="18">
      <c r="C591" s="1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</row>
    <row r="592" spans="3:16" ht="18">
      <c r="C592" s="1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</row>
    <row r="593" spans="3:16" ht="18">
      <c r="C593" s="1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</row>
    <row r="594" spans="3:16" ht="18">
      <c r="C594" s="1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</row>
    <row r="595" spans="3:16" ht="18">
      <c r="C595" s="1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</row>
    <row r="596" spans="3:16" ht="18">
      <c r="C596" s="1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</row>
    <row r="597" spans="3:16" ht="18">
      <c r="C597" s="1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</row>
    <row r="598" spans="3:16" ht="18">
      <c r="C598" s="1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</row>
    <row r="599" spans="3:16" ht="18">
      <c r="C599" s="1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</row>
    <row r="600" spans="3:16" ht="18">
      <c r="C600" s="1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</row>
    <row r="601" spans="3:16" ht="18">
      <c r="C601" s="1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</row>
    <row r="602" spans="3:16" ht="18">
      <c r="C602" s="1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</row>
    <row r="603" spans="3:16" ht="18">
      <c r="C603" s="1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</row>
    <row r="604" spans="3:16" ht="18">
      <c r="C604" s="1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</row>
    <row r="605" spans="3:16" ht="18">
      <c r="C605" s="1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</row>
    <row r="606" spans="3:16" ht="18">
      <c r="C606" s="1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</row>
    <row r="607" spans="3:16" ht="18">
      <c r="C607" s="1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</row>
    <row r="608" spans="3:16" ht="18">
      <c r="C608" s="1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</row>
    <row r="609" spans="3:16" ht="18">
      <c r="C609" s="1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</row>
    <row r="610" spans="3:16" ht="18">
      <c r="C610" s="1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</row>
    <row r="611" spans="3:16" ht="18">
      <c r="C611" s="1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</row>
    <row r="612" spans="3:16" ht="18">
      <c r="C612" s="1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</row>
    <row r="613" spans="3:16" ht="18">
      <c r="C613" s="1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</row>
    <row r="614" spans="3:16" ht="18">
      <c r="C614" s="1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</row>
    <row r="615" spans="3:16" ht="18">
      <c r="C615" s="1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</row>
    <row r="616" spans="3:16" ht="18">
      <c r="C616" s="1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</row>
    <row r="617" spans="3:16" ht="18">
      <c r="C617" s="1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</row>
  </sheetData>
  <sheetProtection/>
  <mergeCells count="113">
    <mergeCell ref="D63:I63"/>
    <mergeCell ref="D64:I64"/>
    <mergeCell ref="N4:N5"/>
    <mergeCell ref="C3:P3"/>
    <mergeCell ref="K11:L11"/>
    <mergeCell ref="D83:I83"/>
    <mergeCell ref="J4:J5"/>
    <mergeCell ref="D4:I5"/>
    <mergeCell ref="D23:I23"/>
    <mergeCell ref="D24:I24"/>
    <mergeCell ref="D84:I84"/>
    <mergeCell ref="D85:I85"/>
    <mergeCell ref="K12:L12"/>
    <mergeCell ref="D44:I44"/>
    <mergeCell ref="D45:I45"/>
    <mergeCell ref="D46:I46"/>
    <mergeCell ref="K46:L46"/>
    <mergeCell ref="K64:L64"/>
    <mergeCell ref="K55:L55"/>
    <mergeCell ref="K56:L56"/>
    <mergeCell ref="D25:I25"/>
    <mergeCell ref="D62:I62"/>
    <mergeCell ref="C4:C5"/>
    <mergeCell ref="B3:B5"/>
    <mergeCell ref="A3:A5"/>
    <mergeCell ref="K14:L14"/>
    <mergeCell ref="K13:L13"/>
    <mergeCell ref="K23:L23"/>
    <mergeCell ref="K10:L10"/>
    <mergeCell ref="K43:L43"/>
    <mergeCell ref="M4:M5"/>
    <mergeCell ref="K69:L69"/>
    <mergeCell ref="O4:O5"/>
    <mergeCell ref="P4:P5"/>
    <mergeCell ref="K82:L82"/>
    <mergeCell ref="K83:L83"/>
    <mergeCell ref="K80:L80"/>
    <mergeCell ref="K81:L81"/>
    <mergeCell ref="K78:L78"/>
    <mergeCell ref="K79:L79"/>
    <mergeCell ref="K53:L53"/>
    <mergeCell ref="K77:L77"/>
    <mergeCell ref="K72:L72"/>
    <mergeCell ref="K75:L75"/>
    <mergeCell ref="K76:L76"/>
    <mergeCell ref="K73:L73"/>
    <mergeCell ref="K71:L71"/>
    <mergeCell ref="K74:L74"/>
    <mergeCell ref="K42:L42"/>
    <mergeCell ref="K44:L44"/>
    <mergeCell ref="K41:L41"/>
    <mergeCell ref="K85:L85"/>
    <mergeCell ref="K61:L61"/>
    <mergeCell ref="K62:L62"/>
    <mergeCell ref="K59:L59"/>
    <mergeCell ref="K60:L60"/>
    <mergeCell ref="K57:L57"/>
    <mergeCell ref="K58:L58"/>
    <mergeCell ref="K39:L39"/>
    <mergeCell ref="K40:L40"/>
    <mergeCell ref="K37:L37"/>
    <mergeCell ref="K38:L38"/>
    <mergeCell ref="K35:L35"/>
    <mergeCell ref="K54:L54"/>
    <mergeCell ref="K51:L51"/>
    <mergeCell ref="K52:L52"/>
    <mergeCell ref="K49:L49"/>
    <mergeCell ref="K50:L50"/>
    <mergeCell ref="K18:L18"/>
    <mergeCell ref="K34:L34"/>
    <mergeCell ref="K32:L32"/>
    <mergeCell ref="K33:L33"/>
    <mergeCell ref="K31:L31"/>
    <mergeCell ref="K30:L30"/>
    <mergeCell ref="K25:L25"/>
    <mergeCell ref="K29:L29"/>
    <mergeCell ref="K4:L4"/>
    <mergeCell ref="K28:L28"/>
    <mergeCell ref="K9:L9"/>
    <mergeCell ref="B86:J87"/>
    <mergeCell ref="K67:L67"/>
    <mergeCell ref="K68:L68"/>
    <mergeCell ref="K15:L15"/>
    <mergeCell ref="K16:L16"/>
    <mergeCell ref="K17:L17"/>
    <mergeCell ref="K21:L21"/>
    <mergeCell ref="A7:Z7"/>
    <mergeCell ref="A8:Z8"/>
    <mergeCell ref="A26:Z26"/>
    <mergeCell ref="A27:Z27"/>
    <mergeCell ref="A47:Z47"/>
    <mergeCell ref="A48:Z48"/>
    <mergeCell ref="K22:L22"/>
    <mergeCell ref="K36:L36"/>
    <mergeCell ref="K20:L20"/>
    <mergeCell ref="K19:L19"/>
    <mergeCell ref="R3:Y3"/>
    <mergeCell ref="Z3:Z5"/>
    <mergeCell ref="R4:R5"/>
    <mergeCell ref="S4:S5"/>
    <mergeCell ref="T4:U4"/>
    <mergeCell ref="V4:V5"/>
    <mergeCell ref="W4:W5"/>
    <mergeCell ref="A1:Z1"/>
    <mergeCell ref="A70:Z70"/>
    <mergeCell ref="X4:X5"/>
    <mergeCell ref="Y4:Y5"/>
    <mergeCell ref="T6:U6"/>
    <mergeCell ref="D6:I6"/>
    <mergeCell ref="K6:L6"/>
    <mergeCell ref="A65:Z65"/>
    <mergeCell ref="A66:Z66"/>
    <mergeCell ref="Q3:Q5"/>
  </mergeCells>
  <printOptions/>
  <pageMargins left="0.7086614173228347" right="0.5118110236220472" top="0.4724409448818898" bottom="0.7086614173228347" header="0.5118110236220472" footer="0.5118110236220472"/>
  <pageSetup fitToHeight="0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vitaus</dc:creator>
  <cp:keywords/>
  <dc:description/>
  <cp:lastModifiedBy>Казбекова Айгерим</cp:lastModifiedBy>
  <cp:lastPrinted>2022-10-18T03:45:19Z</cp:lastPrinted>
  <dcterms:created xsi:type="dcterms:W3CDTF">2006-06-29T10:34:16Z</dcterms:created>
  <dcterms:modified xsi:type="dcterms:W3CDTF">2022-10-18T03:56:55Z</dcterms:modified>
  <cp:category/>
  <cp:version/>
  <cp:contentType/>
  <cp:contentStatus/>
</cp:coreProperties>
</file>